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en_skoroszyt" defaultThemeVersion="124226"/>
  <bookViews>
    <workbookView xWindow="0" yWindow="0" windowWidth="28800" windowHeight="13050" tabRatio="852"/>
  </bookViews>
  <sheets>
    <sheet name="Reguły walidacyjne" sheetId="137" r:id="rId1"/>
    <sheet name="ZESTAWIENIE FORMULARZY" sheetId="136" r:id="rId2"/>
    <sheet name="DO02" sheetId="44" r:id="rId3"/>
    <sheet name="BA02" sheetId="46" r:id="rId4"/>
    <sheet name="BP02" sheetId="47" r:id="rId5"/>
    <sheet name="RZS02" sheetId="48" r:id="rId6"/>
    <sheet name="FWW01" sheetId="2" r:id="rId7"/>
    <sheet name="WK01" sheetId="40" r:id="rId8"/>
    <sheet name="WK02" sheetId="41" r:id="rId9"/>
    <sheet name="WK03" sheetId="42" r:id="rId10"/>
    <sheet name="GAP01" sheetId="52" r:id="rId11"/>
    <sheet name="AF01" sheetId="53" r:id="rId12"/>
    <sheet name="AF02" sheetId="54" r:id="rId13"/>
    <sheet name="AF03" sheetId="55" r:id="rId14"/>
    <sheet name="AF04" sheetId="56" r:id="rId15"/>
    <sheet name="AF05" sheetId="57" r:id="rId16"/>
    <sheet name="ZF02" sheetId="66" r:id="rId17"/>
    <sheet name="FW02" sheetId="71" r:id="rId18"/>
    <sheet name="NLOK02" sheetId="75" r:id="rId19"/>
    <sheet name="DPW01" sheetId="15" r:id="rId20"/>
    <sheet name="NKIP01" sheetId="5" r:id="rId21"/>
    <sheet name="NKIP02" sheetId="29" r:id="rId22"/>
    <sheet name="NKIP03" sheetId="6" r:id="rId23"/>
    <sheet name="NKIP04" sheetId="30" r:id="rId24"/>
    <sheet name="NKIP05" sheetId="81" r:id="rId25"/>
    <sheet name="NKIP08" sheetId="84" r:id="rId26"/>
    <sheet name="NKIP09" sheetId="85" r:id="rId27"/>
    <sheet name="NKIP10" sheetId="86" r:id="rId28"/>
    <sheet name="NKIP11" sheetId="87" r:id="rId29"/>
    <sheet name="NWTZ01" sheetId="38" r:id="rId30"/>
    <sheet name="NWTZ02" sheetId="88" r:id="rId31"/>
    <sheet name="NWTZ03" sheetId="89" r:id="rId32"/>
    <sheet name="AF06" sheetId="96" r:id="rId33"/>
    <sheet name="ZF01" sheetId="18" r:id="rId34"/>
    <sheet name="ZF03" sheetId="100" r:id="rId35"/>
    <sheet name="ZF04" sheetId="101" r:id="rId36"/>
    <sheet name="ZF05" sheetId="102" r:id="rId37"/>
    <sheet name="ZF06" sheetId="103" r:id="rId38"/>
    <sheet name="ZF07" sheetId="104" r:id="rId39"/>
    <sheet name="ZF09" sheetId="106" r:id="rId40"/>
    <sheet name="OA01" sheetId="122" r:id="rId41"/>
    <sheet name="OA02" sheetId="123" r:id="rId42"/>
    <sheet name="OA03" sheetId="124" r:id="rId43"/>
    <sheet name="IK02A" sheetId="125" r:id="rId44"/>
    <sheet name="PLK02" sheetId="126" r:id="rId45"/>
    <sheet name="RPL02" sheetId="43" r:id="rId46"/>
    <sheet name="RO01" sheetId="127" r:id="rId47"/>
    <sheet name="RNIZ01" sheetId="9" r:id="rId48"/>
    <sheet name="PKZ02" sheetId="130" r:id="rId49"/>
    <sheet name="FS01" sheetId="132" r:id="rId50"/>
  </sheets>
  <definedNames>
    <definedName name="AF01.1._A">'AF01'!$D$6</definedName>
    <definedName name="AF01.1.1._A">'AF01'!$D$7</definedName>
    <definedName name="AF01.1.2._A">'AF01'!$D$8</definedName>
    <definedName name="AF01.1.3._A">'AF01'!$D$9</definedName>
    <definedName name="AF01.1.4._A">'AF01'!$D$10</definedName>
    <definedName name="AF01.2._A">'AF01'!$D$11</definedName>
    <definedName name="AF01.2.1._A">'AF01'!$D$12</definedName>
    <definedName name="AF01.2.2._A">'AF01'!$D$13</definedName>
    <definedName name="AF01.2.3._A">'AF01'!$D$14</definedName>
    <definedName name="AF01.3._A">'AF01'!$D$15</definedName>
    <definedName name="AF01.3.1._A">'AF01'!$D$16</definedName>
    <definedName name="AF01.3.2._A">'AF01'!$D$17</definedName>
    <definedName name="AF01.3.3._A">'AF01'!$D$18</definedName>
    <definedName name="AF01.3.4._A">'AF01'!$D$19</definedName>
    <definedName name="AF01.3.5._A">'AF01'!$D$20</definedName>
    <definedName name="AF01.3.6._A">'AF01'!$D$21</definedName>
    <definedName name="AF01.3.7._A">'AF01'!$D$22</definedName>
    <definedName name="AF01.4._A">'AF01'!$D$23</definedName>
    <definedName name="AF02.1._A">'AF02'!$D$6</definedName>
    <definedName name="AF02.1._B">'AF02'!$E$6</definedName>
    <definedName name="AF02.1.1._A">'AF02'!$D$7</definedName>
    <definedName name="AF02.1.1._B">'AF02'!$E$7</definedName>
    <definedName name="AF02.1.2._A">'AF02'!$D$8</definedName>
    <definedName name="AF02.1.2._B">'AF02'!$E$8</definedName>
    <definedName name="AF02.1.3._A">'AF02'!$D$9</definedName>
    <definedName name="AF02.1.3._B">'AF02'!$E$9</definedName>
    <definedName name="AF02.1.4._A">'AF02'!$D$10</definedName>
    <definedName name="AF02.1.4._B">'AF02'!$E$10</definedName>
    <definedName name="AF02.2._A">'AF02'!$D$11</definedName>
    <definedName name="AF02.2._B">'AF02'!$E$11</definedName>
    <definedName name="AF02.2.1._A">'AF02'!$D$12</definedName>
    <definedName name="AF02.2.1._B">'AF02'!$E$12</definedName>
    <definedName name="AF02.2.2._A">'AF02'!$D$13</definedName>
    <definedName name="AF02.2.2._B">'AF02'!$E$13</definedName>
    <definedName name="AF02.2.3._A">'AF02'!$D$14</definedName>
    <definedName name="AF02.2.3._B">'AF02'!$E$14</definedName>
    <definedName name="AF02.3._A">'AF02'!$D$15</definedName>
    <definedName name="AF02.3._B">'AF02'!$E$15</definedName>
    <definedName name="AF02.3.1._A">'AF02'!$D$16</definedName>
    <definedName name="AF02.3.1._B">'AF02'!$E$16</definedName>
    <definedName name="AF02.3.2._A">'AF02'!$D$17</definedName>
    <definedName name="AF02.3.2._B">'AF02'!$E$17</definedName>
    <definedName name="AF02.3.3._A">'AF02'!$D$18</definedName>
    <definedName name="AF02.3.3._B">'AF02'!$E$18</definedName>
    <definedName name="AF02.3.4._A">'AF02'!$D$19</definedName>
    <definedName name="AF02.3.4._B">'AF02'!$E$19</definedName>
    <definedName name="AF02.3.5._A">'AF02'!$D$20</definedName>
    <definedName name="AF02.3.5._B">'AF02'!$E$20</definedName>
    <definedName name="AF02.3.6._A">'AF02'!$D$21</definedName>
    <definedName name="AF02.3.6._B">'AF02'!$E$21</definedName>
    <definedName name="AF02.3.7._A">'AF02'!$D$22</definedName>
    <definedName name="AF02.3.7._B">'AF02'!$E$22</definedName>
    <definedName name="AF02.4._A">'AF02'!$D$23</definedName>
    <definedName name="AF02.4._B">'AF02'!$E$23</definedName>
    <definedName name="AF03.1._A">'AF03'!$D$6</definedName>
    <definedName name="AF03.1._B">'AF03'!$E$6</definedName>
    <definedName name="AF03.1._C">'AF03'!$F$6</definedName>
    <definedName name="AF03.1._D">'AF03'!$G$6</definedName>
    <definedName name="AF03.1._E">'AF03'!$H$6</definedName>
    <definedName name="AF03.1.1._A">'AF03'!$D$7</definedName>
    <definedName name="AF03.1.1._B">'AF03'!$E$7</definedName>
    <definedName name="AF03.1.1._C">'AF03'!$F$7</definedName>
    <definedName name="AF03.1.1._D">'AF03'!$G$7</definedName>
    <definedName name="AF03.1.1._E">'AF03'!$H$7</definedName>
    <definedName name="AF03.1.2._A">'AF03'!$D$8</definedName>
    <definedName name="AF03.1.2._B">'AF03'!$E$8</definedName>
    <definedName name="AF03.1.2._C">'AF03'!$F$8</definedName>
    <definedName name="AF03.1.2._D">'AF03'!$G$8</definedName>
    <definedName name="AF03.1.2._E">'AF03'!$H$8</definedName>
    <definedName name="AF03.1.3._A">'AF03'!$D$9</definedName>
    <definedName name="AF03.1.3._B">'AF03'!$E$9</definedName>
    <definedName name="AF03.1.3._C">'AF03'!$F$9</definedName>
    <definedName name="AF03.1.3._D">'AF03'!$G$9</definedName>
    <definedName name="AF03.1.3._E">'AF03'!$H$9</definedName>
    <definedName name="AF03.1.4._A">'AF03'!$D$10</definedName>
    <definedName name="AF03.1.4._B">'AF03'!$E$10</definedName>
    <definedName name="AF03.1.4._C">'AF03'!$F$10</definedName>
    <definedName name="AF03.1.4._D">'AF03'!$G$10</definedName>
    <definedName name="AF03.1.4._E">'AF03'!$H$10</definedName>
    <definedName name="AF03.2._A">'AF03'!$D$11</definedName>
    <definedName name="AF03.2._B">'AF03'!$E$11</definedName>
    <definedName name="AF03.2._C">'AF03'!$F$11</definedName>
    <definedName name="AF03.2._D">'AF03'!$G$11</definedName>
    <definedName name="AF03.2._E">'AF03'!$H$11</definedName>
    <definedName name="AF03.2.1._A">'AF03'!$D$12</definedName>
    <definedName name="AF03.2.1._B">'AF03'!$E$12</definedName>
    <definedName name="AF03.2.1._C">'AF03'!$F$12</definedName>
    <definedName name="AF03.2.1._D">'AF03'!$G$12</definedName>
    <definedName name="AF03.2.1._E">'AF03'!$H$12</definedName>
    <definedName name="AF03.2.2._A">'AF03'!$D$13</definedName>
    <definedName name="AF03.2.2._B">'AF03'!$E$13</definedName>
    <definedName name="AF03.2.2._C">'AF03'!$F$13</definedName>
    <definedName name="AF03.2.2._D">'AF03'!$G$13</definedName>
    <definedName name="AF03.2.2._E">'AF03'!$H$13</definedName>
    <definedName name="AF03.2.3._A">'AF03'!$D$14</definedName>
    <definedName name="AF03.2.3._B">'AF03'!$E$14</definedName>
    <definedName name="AF03.2.3._C">'AF03'!$F$14</definedName>
    <definedName name="AF03.2.3._D">'AF03'!$G$14</definedName>
    <definedName name="AF03.2.3._E">'AF03'!$H$14</definedName>
    <definedName name="AF03.3._A">'AF03'!$D$15</definedName>
    <definedName name="AF03.3._B">'AF03'!$E$15</definedName>
    <definedName name="AF03.3._C">'AF03'!$F$15</definedName>
    <definedName name="AF03.3._D">'AF03'!$G$15</definedName>
    <definedName name="AF03.3._E">'AF03'!$H$15</definedName>
    <definedName name="AF03.3.1._A">'AF03'!$D$16</definedName>
    <definedName name="AF03.3.1._B">'AF03'!$E$16</definedName>
    <definedName name="AF03.3.1._C">'AF03'!$F$16</definedName>
    <definedName name="AF03.3.1._D">'AF03'!$G$16</definedName>
    <definedName name="AF03.3.1._E">'AF03'!$H$16</definedName>
    <definedName name="AF03.3.2._A">'AF03'!$D$17</definedName>
    <definedName name="AF03.3.2._B">'AF03'!$E$17</definedName>
    <definedName name="AF03.3.2._C">'AF03'!$F$17</definedName>
    <definedName name="AF03.3.2._D">'AF03'!$G$17</definedName>
    <definedName name="AF03.3.2._E">'AF03'!$H$17</definedName>
    <definedName name="AF03.3.3._A">'AF03'!$D$18</definedName>
    <definedName name="AF03.3.3._B">'AF03'!$E$18</definedName>
    <definedName name="AF03.3.3._C">'AF03'!$F$18</definedName>
    <definedName name="AF03.3.3._D">'AF03'!$G$18</definedName>
    <definedName name="AF03.3.3._E">'AF03'!$H$18</definedName>
    <definedName name="AF03.3.4._A">'AF03'!$D$19</definedName>
    <definedName name="AF03.3.4._B">'AF03'!$E$19</definedName>
    <definedName name="AF03.3.4._C">'AF03'!$F$19</definedName>
    <definedName name="AF03.3.4._D">'AF03'!$G$19</definedName>
    <definedName name="AF03.3.4._E">'AF03'!$H$19</definedName>
    <definedName name="AF03.3.5._A">'AF03'!$D$20</definedName>
    <definedName name="AF03.3.5._B">'AF03'!$E$20</definedName>
    <definedName name="AF03.3.5._C">'AF03'!$F$20</definedName>
    <definedName name="AF03.3.5._D">'AF03'!$G$20</definedName>
    <definedName name="AF03.3.5._E">'AF03'!$H$20</definedName>
    <definedName name="AF03.3.6._A">'AF03'!$D$21</definedName>
    <definedName name="AF03.3.6._B">'AF03'!$E$21</definedName>
    <definedName name="AF03.3.6._C">'AF03'!$F$21</definedName>
    <definedName name="AF03.3.6._D">'AF03'!$G$21</definedName>
    <definedName name="AF03.3.6._E">'AF03'!$H$21</definedName>
    <definedName name="AF03.3.7._A">'AF03'!$D$22</definedName>
    <definedName name="AF03.3.7._B">'AF03'!$E$22</definedName>
    <definedName name="AF03.3.7._C">'AF03'!$F$22</definedName>
    <definedName name="AF03.3.7._D">'AF03'!$G$22</definedName>
    <definedName name="AF03.3.7._E">'AF03'!$H$22</definedName>
    <definedName name="AF03.4._A">'AF03'!$D$23</definedName>
    <definedName name="AF03.4._B">'AF03'!$E$23</definedName>
    <definedName name="AF03.4._C">'AF03'!$F$23</definedName>
    <definedName name="AF03.4._D">'AF03'!$G$23</definedName>
    <definedName name="AF03.4._E">'AF03'!$H$23</definedName>
    <definedName name="AF04.1._A">'AF04'!$D$6</definedName>
    <definedName name="AF04.1._B">'AF04'!$E$6</definedName>
    <definedName name="AF04.1._C">'AF04'!$F$6</definedName>
    <definedName name="AF04.1._D">'AF04'!$G$6</definedName>
    <definedName name="AF04.1._E">'AF04'!$H$6</definedName>
    <definedName name="AF04.1.1._A">'AF04'!$D$7</definedName>
    <definedName name="AF04.1.1._B">'AF04'!$E$7</definedName>
    <definedName name="AF04.1.1._C">'AF04'!$F$7</definedName>
    <definedName name="AF04.1.1._D">'AF04'!$G$7</definedName>
    <definedName name="AF04.1.1._E">'AF04'!$H$7</definedName>
    <definedName name="AF04.1.2._A">'AF04'!$D$8</definedName>
    <definedName name="AF04.1.2._B">'AF04'!$E$8</definedName>
    <definedName name="AF04.1.2._C">'AF04'!$F$8</definedName>
    <definedName name="AF04.1.2._D">'AF04'!$G$8</definedName>
    <definedName name="AF04.1.2._E">'AF04'!$H$8</definedName>
    <definedName name="AF04.1.3._A">'AF04'!$D$9</definedName>
    <definedName name="AF04.1.3._B">'AF04'!$E$9</definedName>
    <definedName name="AF04.1.3._C">'AF04'!$F$9</definedName>
    <definedName name="AF04.1.3._D">'AF04'!$G$9</definedName>
    <definedName name="AF04.1.3._E">'AF04'!$H$9</definedName>
    <definedName name="AF04.1.4._A">'AF04'!$D$10</definedName>
    <definedName name="AF04.1.4._B">'AF04'!$E$10</definedName>
    <definedName name="AF04.1.4._C">'AF04'!$F$10</definedName>
    <definedName name="AF04.1.4._D">'AF04'!$G$10</definedName>
    <definedName name="AF04.1.4._E">'AF04'!$H$10</definedName>
    <definedName name="AF04.1.5._A">'AF04'!$D$11</definedName>
    <definedName name="AF04.1.5._B">'AF04'!$E$11</definedName>
    <definedName name="AF04.1.5._C">'AF04'!$F$11</definedName>
    <definedName name="AF04.1.5._D">'AF04'!$G$11</definedName>
    <definedName name="AF04.1.5._E">'AF04'!$H$11</definedName>
    <definedName name="AF04.1.6._A">'AF04'!$D$12</definedName>
    <definedName name="AF04.1.6._B">'AF04'!$E$12</definedName>
    <definedName name="AF04.1.6._C">'AF04'!$F$12</definedName>
    <definedName name="AF04.1.6._D">'AF04'!$G$12</definedName>
    <definedName name="AF04.1.6._E">'AF04'!$H$12</definedName>
    <definedName name="AF04.1.7._A">'AF04'!$D$13</definedName>
    <definedName name="AF04.1.7._B">'AF04'!$E$13</definedName>
    <definedName name="AF04.1.7._C">'AF04'!$F$13</definedName>
    <definedName name="AF04.1.7._D">'AF04'!$G$13</definedName>
    <definedName name="AF04.1.7._E">'AF04'!$H$13</definedName>
    <definedName name="AF04.2._A">'AF04'!$D$14</definedName>
    <definedName name="AF04.2._B">'AF04'!$E$14</definedName>
    <definedName name="AF04.2._C">'AF04'!$F$14</definedName>
    <definedName name="AF04.2._D">'AF04'!$G$14</definedName>
    <definedName name="AF04.2._E">'AF04'!$H$14</definedName>
    <definedName name="AF04.2.1._A">'AF04'!$D$15</definedName>
    <definedName name="AF04.2.1._B">'AF04'!$E$15</definedName>
    <definedName name="AF04.2.1._C">'AF04'!$F$15</definedName>
    <definedName name="AF04.2.1._D">'AF04'!$G$15</definedName>
    <definedName name="AF04.2.1._E">'AF04'!$H$15</definedName>
    <definedName name="AF04.2.2._A">'AF04'!$D$16</definedName>
    <definedName name="AF04.2.2._B">'AF04'!$E$16</definedName>
    <definedName name="AF04.2.2._C">'AF04'!$F$16</definedName>
    <definedName name="AF04.2.2._D">'AF04'!$G$16</definedName>
    <definedName name="AF04.2.2._E">'AF04'!$H$16</definedName>
    <definedName name="AF04.2.3._A">'AF04'!$D$17</definedName>
    <definedName name="AF04.2.3._B">'AF04'!$E$17</definedName>
    <definedName name="AF04.2.3._C">'AF04'!$F$17</definedName>
    <definedName name="AF04.2.3._D">'AF04'!$G$17</definedName>
    <definedName name="AF04.2.3._E">'AF04'!$H$17</definedName>
    <definedName name="AF04.3._A">'AF04'!$D$18</definedName>
    <definedName name="AF04.3._B">'AF04'!$E$18</definedName>
    <definedName name="AF04.3._C">'AF04'!$F$18</definedName>
    <definedName name="AF04.3._D">'AF04'!$G$18</definedName>
    <definedName name="AF04.3._E">'AF04'!$H$18</definedName>
    <definedName name="AF04.3.1._A">'AF04'!$D$19</definedName>
    <definedName name="AF04.3.1._B">'AF04'!$E$19</definedName>
    <definedName name="AF04.3.1._C">'AF04'!$F$19</definedName>
    <definedName name="AF04.3.1._D">'AF04'!$G$19</definedName>
    <definedName name="AF04.3.1._E">'AF04'!$H$19</definedName>
    <definedName name="AF04.3.2._A">'AF04'!$D$20</definedName>
    <definedName name="AF04.3.2._B">'AF04'!$E$20</definedName>
    <definedName name="AF04.3.2._C">'AF04'!$F$20</definedName>
    <definedName name="AF04.3.2._D">'AF04'!$G$20</definedName>
    <definedName name="AF04.3.2._E">'AF04'!$H$20</definedName>
    <definedName name="AF04.3.3._A">'AF04'!$D$21</definedName>
    <definedName name="AF04.3.3._B">'AF04'!$E$21</definedName>
    <definedName name="AF04.3.3._C">'AF04'!$F$21</definedName>
    <definedName name="AF04.3.3._D">'AF04'!$G$21</definedName>
    <definedName name="AF04.3.3._E">'AF04'!$H$21</definedName>
    <definedName name="AF04.3.4._A">'AF04'!$D$22</definedName>
    <definedName name="AF04.3.4._B">'AF04'!$E$22</definedName>
    <definedName name="AF04.3.4._C">'AF04'!$F$22</definedName>
    <definedName name="AF04.3.4._D">'AF04'!$G$22</definedName>
    <definedName name="AF04.3.4._E">'AF04'!$H$22</definedName>
    <definedName name="AF04.3.5._A">'AF04'!$D$23</definedName>
    <definedName name="AF04.3.5._B">'AF04'!$E$23</definedName>
    <definedName name="AF04.3.5._C">'AF04'!$F$23</definedName>
    <definedName name="AF04.3.5._D">'AF04'!$G$23</definedName>
    <definedName name="AF04.3.5._E">'AF04'!$H$23</definedName>
    <definedName name="AF04.3.6._A">'AF04'!$D$24</definedName>
    <definedName name="AF04.3.6._B">'AF04'!$E$24</definedName>
    <definedName name="AF04.3.6._C">'AF04'!$F$24</definedName>
    <definedName name="AF04.3.6._D">'AF04'!$G$24</definedName>
    <definedName name="AF04.3.6._E">'AF04'!$H$24</definedName>
    <definedName name="AF04.3.7._A">'AF04'!$D$25</definedName>
    <definedName name="AF04.3.7._B">'AF04'!$E$25</definedName>
    <definedName name="AF04.3.7._C">'AF04'!$F$25</definedName>
    <definedName name="AF04.3.7._D">'AF04'!$G$25</definedName>
    <definedName name="AF04.3.7._E">'AF04'!$H$25</definedName>
    <definedName name="AF04.4._A">'AF04'!$D$26</definedName>
    <definedName name="AF04.4._B">'AF04'!$E$26</definedName>
    <definedName name="AF04.4._C">'AF04'!$F$26</definedName>
    <definedName name="AF04.4._D">'AF04'!$G$26</definedName>
    <definedName name="AF04.4._E">'AF04'!$H$26</definedName>
    <definedName name="AF05.1._A">'AF05'!$D$6</definedName>
    <definedName name="AF05.1._B">'AF05'!$E$6</definedName>
    <definedName name="AF05.1._C">'AF05'!$F$6</definedName>
    <definedName name="AF05.1._D">'AF05'!$G$6</definedName>
    <definedName name="AF05.1._E">'AF05'!$H$6</definedName>
    <definedName name="AF05.1.1._A">'AF05'!$D$7</definedName>
    <definedName name="AF05.1.1._B">'AF05'!$E$7</definedName>
    <definedName name="AF05.1.1._C">'AF05'!$F$7</definedName>
    <definedName name="AF05.1.1._D">'AF05'!$G$7</definedName>
    <definedName name="AF05.1.1._E">'AF05'!$H$7</definedName>
    <definedName name="AF05.1.2._A">'AF05'!$D$8</definedName>
    <definedName name="AF05.1.2._B">'AF05'!$E$8</definedName>
    <definedName name="AF05.1.2._C">'AF05'!$F$8</definedName>
    <definedName name="AF05.1.2._D">'AF05'!$G$8</definedName>
    <definedName name="AF05.1.2._E">'AF05'!$H$8</definedName>
    <definedName name="AF05.1.3._A">'AF05'!$D$9</definedName>
    <definedName name="AF05.1.3._B">'AF05'!$E$9</definedName>
    <definedName name="AF05.1.3._C">'AF05'!$F$9</definedName>
    <definedName name="AF05.1.3._D">'AF05'!$G$9</definedName>
    <definedName name="AF05.1.3._E">'AF05'!$H$9</definedName>
    <definedName name="AF05.2._A">'AF05'!$D$10</definedName>
    <definedName name="AF05.2._B">'AF05'!$E$10</definedName>
    <definedName name="AF05.2._C">'AF05'!$F$10</definedName>
    <definedName name="AF05.2._D">'AF05'!$G$10</definedName>
    <definedName name="AF05.2._E">'AF05'!$H$10</definedName>
    <definedName name="AF05.2.1._A">'AF05'!$D$11</definedName>
    <definedName name="AF05.2.1._B">'AF05'!$E$11</definedName>
    <definedName name="AF05.2.1._C">'AF05'!$F$11</definedName>
    <definedName name="AF05.2.1._D">'AF05'!$G$11</definedName>
    <definedName name="AF05.2.1._E">'AF05'!$H$11</definedName>
    <definedName name="AF05.2.2._A">'AF05'!$D$12</definedName>
    <definedName name="AF05.2.2._B">'AF05'!$E$12</definedName>
    <definedName name="AF05.2.2._C">'AF05'!$F$12</definedName>
    <definedName name="AF05.2.2._D">'AF05'!$G$12</definedName>
    <definedName name="AF05.2.2._E">'AF05'!$H$12</definedName>
    <definedName name="AF05.2.3._A">'AF05'!$D$13</definedName>
    <definedName name="AF05.2.3._B">'AF05'!$E$13</definedName>
    <definedName name="AF05.2.3._C">'AF05'!$F$13</definedName>
    <definedName name="AF05.2.3._D">'AF05'!$G$13</definedName>
    <definedName name="AF05.2.3._E">'AF05'!$H$13</definedName>
    <definedName name="AF05.2.4._A">'AF05'!$D$14</definedName>
    <definedName name="AF05.2.4._B">'AF05'!$E$14</definedName>
    <definedName name="AF05.2.4._C">'AF05'!$F$14</definedName>
    <definedName name="AF05.2.4._D">'AF05'!$G$14</definedName>
    <definedName name="AF05.2.4._E">'AF05'!$H$14</definedName>
    <definedName name="AF05.2.5._A">'AF05'!$D$15</definedName>
    <definedName name="AF05.2.5._B">'AF05'!$E$15</definedName>
    <definedName name="AF05.2.5._C">'AF05'!$F$15</definedName>
    <definedName name="AF05.2.5._D">'AF05'!$G$15</definedName>
    <definedName name="AF05.2.5._E">'AF05'!$H$15</definedName>
    <definedName name="AF05.2.6._A">'AF05'!$D$16</definedName>
    <definedName name="AF05.2.6._B">'AF05'!$E$16</definedName>
    <definedName name="AF05.2.6._C">'AF05'!$F$16</definedName>
    <definedName name="AF05.2.6._D">'AF05'!$G$16</definedName>
    <definedName name="AF05.2.6._E">'AF05'!$H$16</definedName>
    <definedName name="AF05.2.7._A">'AF05'!$D$17</definedName>
    <definedName name="AF05.2.7._B">'AF05'!$E$17</definedName>
    <definedName name="AF05.2.7._C">'AF05'!$F$17</definedName>
    <definedName name="AF05.2.7._D">'AF05'!$G$17</definedName>
    <definedName name="AF05.2.7._E">'AF05'!$H$17</definedName>
    <definedName name="AF05.3._A">'AF05'!$D$18</definedName>
    <definedName name="AF05.3._B">'AF05'!$E$18</definedName>
    <definedName name="AF05.3._C">'AF05'!$F$18</definedName>
    <definedName name="AF05.3._D">'AF05'!$G$18</definedName>
    <definedName name="AF05.3._E">'AF05'!$H$18</definedName>
    <definedName name="AF06.1._A">'AF06'!$D$7</definedName>
    <definedName name="AF06.1._B">'AF06'!$E$7</definedName>
    <definedName name="AF06.1._C">'AF06'!$F$7</definedName>
    <definedName name="AF06.1._D">'AF06'!$G$7</definedName>
    <definedName name="AF06.1._E">'AF06'!$H$7</definedName>
    <definedName name="AF06.1._F">'AF06'!$I$7</definedName>
    <definedName name="AF06.1._G">'AF06'!$J$7</definedName>
    <definedName name="AF06.1._H">'AF06'!$K$7</definedName>
    <definedName name="AF06.1.1._A">'AF06'!$D$8</definedName>
    <definedName name="AF06.1.1._B">'AF06'!$E$8</definedName>
    <definedName name="AF06.1.1._C">'AF06'!$F$8</definedName>
    <definedName name="AF06.1.1._D">'AF06'!$G$8</definedName>
    <definedName name="AF06.1.1._E">'AF06'!$H$8</definedName>
    <definedName name="AF06.1.1._F">'AF06'!$I$8</definedName>
    <definedName name="AF06.1.1._G">'AF06'!$J$8</definedName>
    <definedName name="AF06.1.1._H">'AF06'!$K$8</definedName>
    <definedName name="AF06.1.2._A">'AF06'!$D$9</definedName>
    <definedName name="AF06.1.2._B">'AF06'!$E$9</definedName>
    <definedName name="AF06.1.2._C">'AF06'!$F$9</definedName>
    <definedName name="AF06.1.2._D">'AF06'!$G$9</definedName>
    <definedName name="AF06.1.2._E">'AF06'!$H$9</definedName>
    <definedName name="AF06.1.2._F">'AF06'!$I$9</definedName>
    <definedName name="AF06.1.2._G">'AF06'!$J$9</definedName>
    <definedName name="AF06.1.2._H">'AF06'!$K$9</definedName>
    <definedName name="AF06.1.3._A">'AF06'!$D$10</definedName>
    <definedName name="AF06.1.3._B">'AF06'!$E$10</definedName>
    <definedName name="AF06.1.3._C">'AF06'!$F$10</definedName>
    <definedName name="AF06.1.3._D">'AF06'!$G$10</definedName>
    <definedName name="AF06.1.3._E">'AF06'!$H$10</definedName>
    <definedName name="AF06.1.3._F">'AF06'!$I$10</definedName>
    <definedName name="AF06.1.3._G">'AF06'!$J$10</definedName>
    <definedName name="AF06.1.3._H">'AF06'!$K$10</definedName>
    <definedName name="AF06.2._A">'AF06'!$D$11</definedName>
    <definedName name="AF06.2._B">'AF06'!$E$11</definedName>
    <definedName name="AF06.2._C">'AF06'!$F$11</definedName>
    <definedName name="AF06.2._D">'AF06'!$G$11</definedName>
    <definedName name="AF06.2._E">'AF06'!$H$11</definedName>
    <definedName name="AF06.2._F">'AF06'!$I$11</definedName>
    <definedName name="AF06.2._G">'AF06'!$J$11</definedName>
    <definedName name="AF06.2._H">'AF06'!$K$11</definedName>
    <definedName name="AF06.2.1._A">'AF06'!$D$12</definedName>
    <definedName name="AF06.2.1._B">'AF06'!$E$12</definedName>
    <definedName name="AF06.2.1._C">'AF06'!$F$12</definedName>
    <definedName name="AF06.2.1._D">'AF06'!$G$12</definedName>
    <definedName name="AF06.2.1._E">'AF06'!$H$12</definedName>
    <definedName name="AF06.2.1._F">'AF06'!$I$12</definedName>
    <definedName name="AF06.2.1._G">'AF06'!$J$12</definedName>
    <definedName name="AF06.2.1._H">'AF06'!$K$12</definedName>
    <definedName name="AF06.2.2._A">'AF06'!$D$13</definedName>
    <definedName name="AF06.2.2._B">'AF06'!$E$13</definedName>
    <definedName name="AF06.2.2._C">'AF06'!$F$13</definedName>
    <definedName name="AF06.2.2._D">'AF06'!$G$13</definedName>
    <definedName name="AF06.2.2._E">'AF06'!$H$13</definedName>
    <definedName name="AF06.2.2._F">'AF06'!$I$13</definedName>
    <definedName name="AF06.2.2._G">'AF06'!$J$13</definedName>
    <definedName name="AF06.2.2._H">'AF06'!$K$13</definedName>
    <definedName name="AF06.2.3._A">'AF06'!$D$14</definedName>
    <definedName name="AF06.2.3._B">'AF06'!$E$14</definedName>
    <definedName name="AF06.2.3._C">'AF06'!$F$14</definedName>
    <definedName name="AF06.2.3._D">'AF06'!$G$14</definedName>
    <definedName name="AF06.2.3._E">'AF06'!$H$14</definedName>
    <definedName name="AF06.2.3._F">'AF06'!$I$14</definedName>
    <definedName name="AF06.2.3._G">'AF06'!$J$14</definedName>
    <definedName name="AF06.2.3._H">'AF06'!$K$14</definedName>
    <definedName name="AF06.3._A">'AF06'!$D$15</definedName>
    <definedName name="AF06.3._B">'AF06'!$E$15</definedName>
    <definedName name="AF06.3._C">'AF06'!$F$15</definedName>
    <definedName name="AF06.3._D">'AF06'!$G$15</definedName>
    <definedName name="AF06.3._E">'AF06'!$H$15</definedName>
    <definedName name="AF06.3._F">'AF06'!$I$15</definedName>
    <definedName name="AF06.3._G">'AF06'!$J$15</definedName>
    <definedName name="AF06.3._H">'AF06'!$K$15</definedName>
    <definedName name="AF06.3.1._A">'AF06'!$D$16</definedName>
    <definedName name="AF06.3.1._B">'AF06'!$E$16</definedName>
    <definedName name="AF06.3.1._C">'AF06'!$F$16</definedName>
    <definedName name="AF06.3.1._D">'AF06'!$G$16</definedName>
    <definedName name="AF06.3.1._E">'AF06'!$H$16</definedName>
    <definedName name="AF06.3.1._F">'AF06'!$I$16</definedName>
    <definedName name="AF06.3.1._G">'AF06'!$J$16</definedName>
    <definedName name="AF06.3.1._H">'AF06'!$K$16</definedName>
    <definedName name="AF06.3.2._A">'AF06'!$D$17</definedName>
    <definedName name="AF06.3.2._B">'AF06'!$E$17</definedName>
    <definedName name="AF06.3.2._C">'AF06'!$F$17</definedName>
    <definedName name="AF06.3.2._D">'AF06'!$G$17</definedName>
    <definedName name="AF06.3.2._E">'AF06'!$H$17</definedName>
    <definedName name="AF06.3.2._F">'AF06'!$I$17</definedName>
    <definedName name="AF06.3.2._G">'AF06'!$J$17</definedName>
    <definedName name="AF06.3.2._H">'AF06'!$K$17</definedName>
    <definedName name="AF06.4._A">'AF06'!$D$18</definedName>
    <definedName name="AF06.4._B">'AF06'!$E$18</definedName>
    <definedName name="AF06.4._C">'AF06'!$F$18</definedName>
    <definedName name="AF06.4._D">'AF06'!$G$18</definedName>
    <definedName name="AF06.4._E">'AF06'!$H$18</definedName>
    <definedName name="AF06.4._F">'AF06'!$I$18</definedName>
    <definedName name="AF06.4._G">'AF06'!$J$18</definedName>
    <definedName name="AF06.4._H">'AF06'!$K$18</definedName>
    <definedName name="AF06.5._A">'AF06'!$D$19</definedName>
    <definedName name="AF06.5._B">'AF06'!$E$19</definedName>
    <definedName name="AF06.5._C">'AF06'!$F$19</definedName>
    <definedName name="AF06.5._D">'AF06'!$G$19</definedName>
    <definedName name="AF06.5._E">'AF06'!$H$19</definedName>
    <definedName name="AF06.5._F">'AF06'!$I$19</definedName>
    <definedName name="AF06.5._G">'AF06'!$J$19</definedName>
    <definedName name="AF06.5._H">'AF06'!$K$19</definedName>
    <definedName name="BA02.1._A">'BA02'!$D$6</definedName>
    <definedName name="BA02.1.1._A">'BA02'!$D$7</definedName>
    <definedName name="BA02.1.2._A">'BA02'!$D$8</definedName>
    <definedName name="BA02.10._A">'BA02'!$D$36</definedName>
    <definedName name="BA02.2._A">'BA02'!$D$9</definedName>
    <definedName name="BA02.2.1._A">'BA02'!$D$10</definedName>
    <definedName name="BA02.2.1.1._A">'BA02'!$D$11</definedName>
    <definedName name="BA02.2.1.2._A">'BA02'!$D$12</definedName>
    <definedName name="BA02.2.1.3._A">'BA02'!$D$13</definedName>
    <definedName name="BA02.2.2._A">'BA02'!$D$14</definedName>
    <definedName name="BA02.2.2.1._A">'BA02'!$D$15</definedName>
    <definedName name="BA02.2.2.2._A">'BA02'!$D$16</definedName>
    <definedName name="BA02.2.2.3._A">'BA02'!$D$17</definedName>
    <definedName name="BA02.3._A">'BA02'!$D$18</definedName>
    <definedName name="BA02.3.1._A">'BA02'!$D$19</definedName>
    <definedName name="BA02.3.2._A">'BA02'!$D$20</definedName>
    <definedName name="BA02.3.3._A">'BA02'!$D$21</definedName>
    <definedName name="BA02.4._A">'BA02'!$D$22</definedName>
    <definedName name="BA02.4.1._A">'BA02'!$D$23</definedName>
    <definedName name="BA02.4.2._A">'BA02'!$D$24</definedName>
    <definedName name="BA02.4.3._A">'BA02'!$D$25</definedName>
    <definedName name="BA02.5._A">'BA02'!$D$26</definedName>
    <definedName name="BA02.5.1._A">'BA02'!$D$27</definedName>
    <definedName name="BA02.5.2._A">'BA02'!$D$28</definedName>
    <definedName name="BA02.6._A">'BA02'!$D$29</definedName>
    <definedName name="BA02.7._A">'BA02'!$D$30</definedName>
    <definedName name="BA02.8._A">'BA02'!$D$31</definedName>
    <definedName name="BA02.8.1._A">'BA02'!$D$32</definedName>
    <definedName name="BA02.8.2._A">'BA02'!$D$33</definedName>
    <definedName name="BA02.9._A">'BA02'!$D$34</definedName>
    <definedName name="BA02.9.1._A">'BA02'!$D$35</definedName>
    <definedName name="BP02.1._A">'BP02'!$D$6</definedName>
    <definedName name="BP02.1.1._A">'BP02'!$D$7</definedName>
    <definedName name="BP02.1.1.1._A">'BP02'!$D$8</definedName>
    <definedName name="BP02.1.1.2._A">'BP02'!$D$9</definedName>
    <definedName name="BP02.1.1.3._A">'BP02'!$D$10</definedName>
    <definedName name="BP02.1.2._A">'BP02'!$D$11</definedName>
    <definedName name="BP02.1.2.1._A">'BP02'!$D$12</definedName>
    <definedName name="BP02.1.2.2._A">'BP02'!$D$13</definedName>
    <definedName name="BP02.1.2.3._A">'BP02'!$D$14</definedName>
    <definedName name="BP02.10._A">'BP02'!$D$28</definedName>
    <definedName name="BP02.10.1._A">'BP02'!$D$29</definedName>
    <definedName name="BP02.10.2._A">'BP02'!$D$30</definedName>
    <definedName name="BP02.11._A">'BP02'!$D$31</definedName>
    <definedName name="BP02.12._A">'BP02'!$D$32</definedName>
    <definedName name="BP02.13._A">'BP02'!$D$33</definedName>
    <definedName name="BP02.14._A">'BP02'!$D$34</definedName>
    <definedName name="BP02.2._A">'BP02'!$D$15</definedName>
    <definedName name="BP02.2.1._A">'BP02'!$D$16</definedName>
    <definedName name="BP02.2.2._A">'BP02'!$D$17</definedName>
    <definedName name="BP02.2.3._A">'BP02'!$D$18</definedName>
    <definedName name="BP02.3._A">'BP02'!$D$19</definedName>
    <definedName name="BP02.3.1._A">'BP02'!$D$20</definedName>
    <definedName name="BP02.3.2._A">'BP02'!$D$21</definedName>
    <definedName name="BP02.4._A">'BP02'!$D$22</definedName>
    <definedName name="BP02.5._A">'BP02'!$D$23</definedName>
    <definedName name="BP02.6._A">'BP02'!$D$24</definedName>
    <definedName name="BP02.7._A">'BP02'!$D$25</definedName>
    <definedName name="BP02.8._A">'BP02'!$D$26</definedName>
    <definedName name="BP02.9._A">'BP02'!$D$27</definedName>
    <definedName name="DO02.1._A">'DO02'!$D$5</definedName>
    <definedName name="DO02.10._A">'DO02'!$D$14</definedName>
    <definedName name="DO02.10.1._A">'DO02'!$D$15</definedName>
    <definedName name="DO02.10.2._A">'DO02'!$D$16</definedName>
    <definedName name="DO02.10.3._A">'DO02'!$D$17</definedName>
    <definedName name="DO02.10.4._A">'DO02'!$D$18</definedName>
    <definedName name="DO02.11._A">'DO02'!$D$19</definedName>
    <definedName name="DO02.12._A">'DO02'!$D$20</definedName>
    <definedName name="DO02.12.1._A">'DO02'!$D$21</definedName>
    <definedName name="DO02.13._A">'DO02'!$D$22</definedName>
    <definedName name="DO02.14._A">'DO02'!$D$23</definedName>
    <definedName name="DO02.14.1._A">'DO02'!$D$24</definedName>
    <definedName name="DO02.14.2._A">'DO02'!$D$25</definedName>
    <definedName name="DO02.15.1._A">'DO02'!$D$27</definedName>
    <definedName name="DO02.15.2._A">'DO02'!$D$28</definedName>
    <definedName name="DO02.15.3._A">'DO02'!$D$29</definedName>
    <definedName name="DO02.15.4._A">'DO02'!$D$30</definedName>
    <definedName name="DO02.15.5._A">'DO02'!$D$31</definedName>
    <definedName name="DO02.16.1._A">'DO02'!$D$33</definedName>
    <definedName name="DO02.16.2._A">'DO02'!$D$34</definedName>
    <definedName name="DO02.16.3._A">'DO02'!$D$35</definedName>
    <definedName name="DO02.17.1._A">'DO02'!$D$37</definedName>
    <definedName name="DO02.17.2._A">'DO02'!$D$38</definedName>
    <definedName name="DO02.17.3._A">'DO02'!$D$39</definedName>
    <definedName name="DO02.18._A">'DO02'!$D$40</definedName>
    <definedName name="DO02.19._A">'DO02'!$D$41</definedName>
    <definedName name="DO02.2._A">'DO02'!$D$6</definedName>
    <definedName name="DO02.3._A">'DO02'!$D$7</definedName>
    <definedName name="DO02.4._A">'DO02'!$D$8</definedName>
    <definedName name="DO02.5._A">'DO02'!$D$9</definedName>
    <definedName name="DO02.6._A">'DO02'!$D$10</definedName>
    <definedName name="DO02.7._A">'DO02'!$D$11</definedName>
    <definedName name="DO02.8._A">'DO02'!$D$12</definedName>
    <definedName name="DO02.9._A">'DO02'!$D$13</definedName>
    <definedName name="DPW01.1._A">'DPW01'!$D$7</definedName>
    <definedName name="DPW01.1._AA">'DPW01'!$AC$7</definedName>
    <definedName name="DPW01.1._AB">'DPW01'!$AD$7</definedName>
    <definedName name="DPW01.1._AC">'DPW01'!$AE$7</definedName>
    <definedName name="DPW01.1._AD">'DPW01'!$AF$7</definedName>
    <definedName name="DPW01.1._AE">'DPW01'!$AG$7</definedName>
    <definedName name="DPW01.1._AF">'DPW01'!$AH$7</definedName>
    <definedName name="DPW01.1._AG">'DPW01'!$AI$7</definedName>
    <definedName name="DPW01.1._AH">'DPW01'!$AJ$7</definedName>
    <definedName name="DPW01.1._AI">'DPW01'!$AK$7</definedName>
    <definedName name="DPW01.1._AJ">'DPW01'!$AL$7</definedName>
    <definedName name="DPW01.1._B">'DPW01'!$E$7</definedName>
    <definedName name="DPW01.1._C">'DPW01'!$F$7</definedName>
    <definedName name="DPW01.1._D">'DPW01'!$G$7</definedName>
    <definedName name="DPW01.1._E">'DPW01'!$H$7</definedName>
    <definedName name="DPW01.1._F">'DPW01'!$I$7</definedName>
    <definedName name="DPW01.1._G">'DPW01'!$J$7</definedName>
    <definedName name="DPW01.1._H">'DPW01'!$K$7</definedName>
    <definedName name="DPW01.1._I">'DPW01'!$L$7</definedName>
    <definedName name="DPW01.1._J">'DPW01'!$M$7</definedName>
    <definedName name="DPW01.1._K">'DPW01'!$N$7</definedName>
    <definedName name="DPW01.1._L">'DPW01'!$O$7</definedName>
    <definedName name="DPW01.1._M">'DPW01'!$P$7</definedName>
    <definedName name="DPW01.1._N">'DPW01'!$Q$7</definedName>
    <definedName name="DPW01.1._O">'DPW01'!$R$7</definedName>
    <definedName name="DPW01.1._P">'DPW01'!$S$7</definedName>
    <definedName name="DPW01.1._R">'DPW01'!$T$7</definedName>
    <definedName name="DPW01.1._S">'DPW01'!$U$7</definedName>
    <definedName name="DPW01.1._T">'DPW01'!$V$7</definedName>
    <definedName name="DPW01.1._U">'DPW01'!$W$7</definedName>
    <definedName name="DPW01.1._V">'DPW01'!$X$7</definedName>
    <definedName name="DPW01.1._W">'DPW01'!$Y$7</definedName>
    <definedName name="DPW01.1._X">'DPW01'!$Z$7</definedName>
    <definedName name="DPW01.1._Y">'DPW01'!$AA$7</definedName>
    <definedName name="DPW01.1._Z">'DPW01'!$AB$7</definedName>
    <definedName name="DPW01.1.1._B">'DPW01'!$E$8</definedName>
    <definedName name="DPW01.1.2._A">'DPW01'!$D$9</definedName>
    <definedName name="DPW01.1.2._AA">'DPW01'!$AC$9</definedName>
    <definedName name="DPW01.1.2._AB">'DPW01'!$AD$9</definedName>
    <definedName name="DPW01.1.2._AC">'DPW01'!$AE$9</definedName>
    <definedName name="DPW01.1.2._AD">'DPW01'!$AF$9</definedName>
    <definedName name="DPW01.1.2._AE">'DPW01'!$AG$9</definedName>
    <definedName name="DPW01.1.2._AF">'DPW01'!$AH$9</definedName>
    <definedName name="DPW01.1.2._AG">'DPW01'!$AI$9</definedName>
    <definedName name="DPW01.1.2._AH">'DPW01'!$AJ$9</definedName>
    <definedName name="DPW01.1.2._AI">'DPW01'!$AK$9</definedName>
    <definedName name="DPW01.1.2._AJ">'DPW01'!$AL$9</definedName>
    <definedName name="DPW01.1.2._B">'DPW01'!$E$9</definedName>
    <definedName name="DPW01.1.2._C">'DPW01'!$F$9</definedName>
    <definedName name="DPW01.1.2._D">'DPW01'!$G$9</definedName>
    <definedName name="DPW01.1.2._E">'DPW01'!$H$9</definedName>
    <definedName name="DPW01.1.2._F">'DPW01'!$I$9</definedName>
    <definedName name="DPW01.1.2._G">'DPW01'!$J$9</definedName>
    <definedName name="DPW01.1.2._H">'DPW01'!$K$9</definedName>
    <definedName name="DPW01.1.2._I">'DPW01'!$L$9</definedName>
    <definedName name="DPW01.1.2._J">'DPW01'!$M$9</definedName>
    <definedName name="DPW01.1.2._K">'DPW01'!$N$9</definedName>
    <definedName name="DPW01.1.2._L">'DPW01'!$O$9</definedName>
    <definedName name="DPW01.1.2._M">'DPW01'!$P$9</definedName>
    <definedName name="DPW01.1.2._N">'DPW01'!$Q$9</definedName>
    <definedName name="DPW01.1.2._O">'DPW01'!$R$9</definedName>
    <definedName name="DPW01.1.2._P">'DPW01'!$S$9</definedName>
    <definedName name="DPW01.1.2._R">'DPW01'!$T$9</definedName>
    <definedName name="DPW01.1.2._S">'DPW01'!$U$9</definedName>
    <definedName name="DPW01.1.2._T">'DPW01'!$V$9</definedName>
    <definedName name="DPW01.1.2._U">'DPW01'!$W$9</definedName>
    <definedName name="DPW01.1.2._V">'DPW01'!$X$9</definedName>
    <definedName name="DPW01.1.2._W">'DPW01'!$Y$9</definedName>
    <definedName name="DPW01.1.2._X">'DPW01'!$Z$9</definedName>
    <definedName name="DPW01.1.2._Y">'DPW01'!$AA$9</definedName>
    <definedName name="DPW01.1.2._Z">'DPW01'!$AB$9</definedName>
    <definedName name="DPW01.1.3._A">'DPW01'!$D$10</definedName>
    <definedName name="DPW01.1.3._AA">'DPW01'!$AC$10</definedName>
    <definedName name="DPW01.1.3._AB">'DPW01'!$AD$10</definedName>
    <definedName name="DPW01.1.3._AC">'DPW01'!$AE$10</definedName>
    <definedName name="DPW01.1.3._AD">'DPW01'!$AF$10</definedName>
    <definedName name="DPW01.1.3._AE">'DPW01'!$AG$10</definedName>
    <definedName name="DPW01.1.3._AF">'DPW01'!$AH$10</definedName>
    <definedName name="DPW01.1.3._AG">'DPW01'!$AI$10</definedName>
    <definedName name="DPW01.1.3._AH">'DPW01'!$AJ$10</definedName>
    <definedName name="DPW01.1.3._AI">'DPW01'!$AK$10</definedName>
    <definedName name="DPW01.1.3._AJ">'DPW01'!$AL$10</definedName>
    <definedName name="DPW01.1.3._B">'DPW01'!$E$10</definedName>
    <definedName name="DPW01.1.3._C">'DPW01'!$F$10</definedName>
    <definedName name="DPW01.1.3._D">'DPW01'!$G$10</definedName>
    <definedName name="DPW01.1.3._E">'DPW01'!$H$10</definedName>
    <definedName name="DPW01.1.3._F">'DPW01'!$I$10</definedName>
    <definedName name="DPW01.1.3._G">'DPW01'!$J$10</definedName>
    <definedName name="DPW01.1.3._H">'DPW01'!$K$10</definedName>
    <definedName name="DPW01.1.3._I">'DPW01'!$L$10</definedName>
    <definedName name="DPW01.1.3._J">'DPW01'!$M$10</definedName>
    <definedName name="DPW01.1.3._K">'DPW01'!$N$10</definedName>
    <definedName name="DPW01.1.3._L">'DPW01'!$O$10</definedName>
    <definedName name="DPW01.1.3._M">'DPW01'!$P$10</definedName>
    <definedName name="DPW01.1.3._N">'DPW01'!$Q$10</definedName>
    <definedName name="DPW01.1.3._O">'DPW01'!$R$10</definedName>
    <definedName name="DPW01.1.3._P">'DPW01'!$S$10</definedName>
    <definedName name="DPW01.1.3._R">'DPW01'!$T$10</definedName>
    <definedName name="DPW01.1.3._S">'DPW01'!$U$10</definedName>
    <definedName name="DPW01.1.3._T">'DPW01'!$V$10</definedName>
    <definedName name="DPW01.1.3._U">'DPW01'!$W$10</definedName>
    <definedName name="DPW01.1.3._V">'DPW01'!$X$10</definedName>
    <definedName name="DPW01.1.3._W">'DPW01'!$Y$10</definedName>
    <definedName name="DPW01.1.3._X">'DPW01'!$Z$10</definedName>
    <definedName name="DPW01.1.3._Y">'DPW01'!$AA$10</definedName>
    <definedName name="DPW01.1.3._Z">'DPW01'!$AB$10</definedName>
    <definedName name="DPW01.2._AB">'DPW01'!$AD$11</definedName>
    <definedName name="DPW01.2._AC">'DPW01'!$AE$11</definedName>
    <definedName name="DPW01.2._AF">'DPW01'!$AH$11</definedName>
    <definedName name="DPW01.2._AG">'DPW01'!$AI$11</definedName>
    <definedName name="DPW01.2._AI">'DPW01'!$AK$11</definedName>
    <definedName name="DPW01.2._AJ">'DPW01'!$AL$11</definedName>
    <definedName name="DPW01.2._C">'DPW01'!$F$11</definedName>
    <definedName name="DPW01.2._D">'DPW01'!$G$11</definedName>
    <definedName name="DPW01.2._E">'DPW01'!$H$11</definedName>
    <definedName name="DPW01.2._F">'DPW01'!$I$11</definedName>
    <definedName name="DPW01.2._G">'DPW01'!$J$11</definedName>
    <definedName name="DPW01.2._J">'DPW01'!$M$11</definedName>
    <definedName name="DPW01.2._K">'DPW01'!$N$11</definedName>
    <definedName name="DPW01.2._M">'DPW01'!$P$11</definedName>
    <definedName name="DPW01.2._N">'DPW01'!$Q$11</definedName>
    <definedName name="DPW01.2._R">'DPW01'!$T$11</definedName>
    <definedName name="DPW01.2._S">'DPW01'!$U$11</definedName>
    <definedName name="DPW01.2._U">'DPW01'!$W$11</definedName>
    <definedName name="DPW01.2._V">'DPW01'!$X$11</definedName>
    <definedName name="DPW01.2._Y">'DPW01'!$AA$11</definedName>
    <definedName name="DPW01.2._Z">'DPW01'!$AB$11</definedName>
    <definedName name="DPW01.3._A">'DPW01'!$D$12</definedName>
    <definedName name="DPW01.3._AA">'DPW01'!$AC$12</definedName>
    <definedName name="DPW01.3._AB">'DPW01'!$AD$12</definedName>
    <definedName name="DPW01.3._AC">'DPW01'!$AE$12</definedName>
    <definedName name="DPW01.3._AD">'DPW01'!$AF$12</definedName>
    <definedName name="DPW01.3._AE">'DPW01'!$AG$12</definedName>
    <definedName name="DPW01.3._AF">'DPW01'!$AH$12</definedName>
    <definedName name="DPW01.3._AG">'DPW01'!$AI$12</definedName>
    <definedName name="DPW01.3._AH">'DPW01'!$AJ$12</definedName>
    <definedName name="DPW01.3._AI">'DPW01'!$AK$12</definedName>
    <definedName name="DPW01.3._AJ">'DPW01'!$AL$12</definedName>
    <definedName name="DPW01.3._B">'DPW01'!$E$12</definedName>
    <definedName name="DPW01.3._C">'DPW01'!$F$12</definedName>
    <definedName name="DPW01.3._D">'DPW01'!$G$12</definedName>
    <definedName name="DPW01.3._E">'DPW01'!$H$12</definedName>
    <definedName name="DPW01.3._F">'DPW01'!$I$12</definedName>
    <definedName name="DPW01.3._G">'DPW01'!$J$12</definedName>
    <definedName name="DPW01.3._H">'DPW01'!$K$12</definedName>
    <definedName name="DPW01.3._I">'DPW01'!$L$12</definedName>
    <definedName name="DPW01.3._J">'DPW01'!$M$12</definedName>
    <definedName name="DPW01.3._K">'DPW01'!$N$12</definedName>
    <definedName name="DPW01.3._L">'DPW01'!$O$12</definedName>
    <definedName name="DPW01.3._M">'DPW01'!$P$12</definedName>
    <definedName name="DPW01.3._N">'DPW01'!$Q$12</definedName>
    <definedName name="DPW01.3._O">'DPW01'!$R$12</definedName>
    <definedName name="DPW01.3._P">'DPW01'!$S$12</definedName>
    <definedName name="DPW01.3._R">'DPW01'!$T$12</definedName>
    <definedName name="DPW01.3._S">'DPW01'!$U$12</definedName>
    <definedName name="DPW01.3._T">'DPW01'!$V$12</definedName>
    <definedName name="DPW01.3._U">'DPW01'!$W$12</definedName>
    <definedName name="DPW01.3._V">'DPW01'!$X$12</definedName>
    <definedName name="DPW01.3._W">'DPW01'!$Y$12</definedName>
    <definedName name="DPW01.3._X">'DPW01'!$Z$12</definedName>
    <definedName name="DPW01.3._Y">'DPW01'!$AA$12</definedName>
    <definedName name="DPW01.3._Z">'DPW01'!$AB$12</definedName>
    <definedName name="FS01.1._A">'FS01'!$D$6</definedName>
    <definedName name="FS01.1.1._A">'FS01'!$D$7</definedName>
    <definedName name="FS01.2._A">'FS01'!$D$8</definedName>
    <definedName name="FS01.3._A">'FS01'!$D$9</definedName>
    <definedName name="FS01.4._A">'FS01'!$D$10</definedName>
    <definedName name="FS01.5._A">'FS01'!$D$11</definedName>
    <definedName name="FS01.6._A">'FS01'!$D$12</definedName>
    <definedName name="FW02.1._A">'FW02'!$D$6</definedName>
    <definedName name="FW02.1._B">'FW02'!$E$6</definedName>
    <definedName name="FW02.1._C">'FW02'!$F$6</definedName>
    <definedName name="FW02.2._A">'FW02'!$D$7</definedName>
    <definedName name="FW02.2._B">'FW02'!$E$7</definedName>
    <definedName name="FW02.2._C">'FW02'!$F$7</definedName>
    <definedName name="FW02.3._A">'FW02'!$D$8</definedName>
    <definedName name="FW02.3._B">'FW02'!$E$8</definedName>
    <definedName name="FW02.3._C">'FW02'!$F$8</definedName>
    <definedName name="FW02.4._A">'FW02'!$D$9</definedName>
    <definedName name="FW02.4._B">'FW02'!$E$9</definedName>
    <definedName name="FW02.4._C">'FW02'!$F$9</definedName>
    <definedName name="FW02.5._A">'FW02'!$D$10</definedName>
    <definedName name="FW02.5._B">'FW02'!$E$10</definedName>
    <definedName name="FW02.5._C">'FW02'!$F$10</definedName>
    <definedName name="FW02.6._A">'FW02'!$D$11</definedName>
    <definedName name="FW02.6._B">'FW02'!$E$11</definedName>
    <definedName name="FW02.6._C">'FW02'!$F$11</definedName>
    <definedName name="FW02.7._A">'FW02'!$D$12</definedName>
    <definedName name="FW02.7._B">'FW02'!$E$12</definedName>
    <definedName name="FW02.7._C">'FW02'!$F$12</definedName>
    <definedName name="FW02.8._A">'FW02'!$D$13</definedName>
    <definedName name="FW02.8._B">'FW02'!$E$13</definedName>
    <definedName name="FW02.8._C">'FW02'!$F$13</definedName>
    <definedName name="FWW01.1._A">'FWW01'!$D$6</definedName>
    <definedName name="FWW01.1.1._A">'FWW01'!$D$7</definedName>
    <definedName name="FWW01.1.1.1._A">'FWW01'!$D$8</definedName>
    <definedName name="FWW01.1.1.2._A">'FWW01'!$D$9</definedName>
    <definedName name="FWW01.1.2._A">'FWW01'!$D$10</definedName>
    <definedName name="FWW01.1.2.1._A">'FWW01'!$D$11</definedName>
    <definedName name="FWW01.1.2.2._A">'FWW01'!$D$12</definedName>
    <definedName name="FWW01.10._A">'FWW01'!$D$26</definedName>
    <definedName name="FWW01.10.1._A">'FWW01'!$D$27</definedName>
    <definedName name="FWW01.11._A">'FWW01'!$D$28</definedName>
    <definedName name="FWW01.12._A">'FWW01'!$D$29</definedName>
    <definedName name="FWW01.13._A">'FWW01'!$D$30</definedName>
    <definedName name="FWW01.14._A">'FWW01'!$D$31</definedName>
    <definedName name="FWW01.15._A">'FWW01'!$D$32</definedName>
    <definedName name="FWW01.16._A">'FWW01'!$D$33</definedName>
    <definedName name="FWW01.17._A">'FWW01'!$D$34</definedName>
    <definedName name="FWW01.18._A">'FWW01'!$D$35</definedName>
    <definedName name="FWW01.19._A">'FWW01'!$D$37</definedName>
    <definedName name="FWW01.2._A">'FWW01'!$D$13</definedName>
    <definedName name="FWW01.2.1._A">'FWW01'!$D$14</definedName>
    <definedName name="FWW01.2.2._A">'FWW01'!$D$15</definedName>
    <definedName name="FWW01.2.3._A">'FWW01'!$D$16</definedName>
    <definedName name="FWW01.20._A">'FWW01'!$D$38</definedName>
    <definedName name="FWW01.21._A">'FWW01'!$D$39</definedName>
    <definedName name="FWW01.22._A">'FWW01'!$D$40</definedName>
    <definedName name="FWW01.23._A">'FWW01'!$D$41</definedName>
    <definedName name="FWW01.24._A">'FWW01'!$D$42</definedName>
    <definedName name="FWW01.3._A">'FWW01'!$D$17</definedName>
    <definedName name="FWW01.3.1._A">'FWW01'!$D$18</definedName>
    <definedName name="FWW01.4._A">'FWW01'!$D$19</definedName>
    <definedName name="FWW01.5._A">'FWW01'!$D$20</definedName>
    <definedName name="FWW01.6._A">'FWW01'!$D$21</definedName>
    <definedName name="FWW01.7._A">'FWW01'!$D$22</definedName>
    <definedName name="FWW01.8._A">'FWW01'!$D$23</definedName>
    <definedName name="FWW01.9._A">'FWW01'!$D$24</definedName>
    <definedName name="FWW01.9.1._A">'FWW01'!$D$25</definedName>
    <definedName name="GAP01.1._A">'GAP01'!$D$6</definedName>
    <definedName name="GAP01.1.1._A">'GAP01'!$D$7</definedName>
    <definedName name="GAP01.1.2._A">'GAP01'!$D$8</definedName>
    <definedName name="GAP01.2._A">'GAP01'!$D$9</definedName>
    <definedName name="GAP01.2.1._A">'GAP01'!$D$10</definedName>
    <definedName name="GAP01.2.2._A">'GAP01'!$D$11</definedName>
    <definedName name="GAP01.2.3._A">'GAP01'!$D$12</definedName>
    <definedName name="GAP01.2.4._A">'GAP01'!$D$13</definedName>
    <definedName name="GAP01.3._A">'GAP01'!$D$14</definedName>
    <definedName name="IK02A.1._B">IK02A!$E$6</definedName>
    <definedName name="IK02A.10._A">IK02A!$D$21</definedName>
    <definedName name="IK02A.10._B">IK02A!$E$21</definedName>
    <definedName name="IK02A.10.1._A">IK02A!$D$22</definedName>
    <definedName name="IK02A.10.1._B">IK02A!$E$22</definedName>
    <definedName name="IK02A.11._A">IK02A!$D$23</definedName>
    <definedName name="IK02A.11._B">IK02A!$E$23</definedName>
    <definedName name="IK02A.12._A">IK02A!$D$24</definedName>
    <definedName name="IK02A.12._B">IK02A!$E$24</definedName>
    <definedName name="IK02A.13._A">IK02A!$D$25</definedName>
    <definedName name="IK02A.13._B">IK02A!$E$25</definedName>
    <definedName name="IK02A.14._A">IK02A!$D$26</definedName>
    <definedName name="IK02A.14._B">IK02A!$E$26</definedName>
    <definedName name="IK02A.15._A">IK02A!$D$27</definedName>
    <definedName name="IK02A.15._B">IK02A!$E$27</definedName>
    <definedName name="IK02A.16._A">IK02A!$D$28</definedName>
    <definedName name="IK02A.16._B">IK02A!$E$28</definedName>
    <definedName name="IK02A.17._A">IK02A!$D$29</definedName>
    <definedName name="IK02A.17._B">IK02A!$E$29</definedName>
    <definedName name="IK02A.18._A">IK02A!$D$30</definedName>
    <definedName name="IK02A.18._B">IK02A!$E$30</definedName>
    <definedName name="IK02A.19._A">IK02A!$D$31</definedName>
    <definedName name="IK02A.19._B">IK02A!$E$31</definedName>
    <definedName name="IK02A.19.1._A">IK02A!$D$32</definedName>
    <definedName name="IK02A.19.1._B">IK02A!$E$32</definedName>
    <definedName name="IK02A.2._B">IK02A!$E$7</definedName>
    <definedName name="IK02A.20._B">IK02A!$E$33</definedName>
    <definedName name="IK02A.20.1._B">IK02A!$E$34</definedName>
    <definedName name="IK02A.21._B">IK02A!$E$35</definedName>
    <definedName name="IK02A.3._B">IK02A!$E$8</definedName>
    <definedName name="IK02A.4._A">IK02A!$D$9</definedName>
    <definedName name="IK02A.4._B">IK02A!$E$9</definedName>
    <definedName name="IK02A.5._A">IK02A!$D$10</definedName>
    <definedName name="IK02A.5._B">IK02A!$E$10</definedName>
    <definedName name="IK02A.5.1._A">IK02A!$D$11</definedName>
    <definedName name="IK02A.5.1._B">IK02A!$E$11</definedName>
    <definedName name="IK02A.6._A">IK02A!$D$12</definedName>
    <definedName name="IK02A.6._B">IK02A!$E$12</definedName>
    <definedName name="IK02A.6.1._A">IK02A!$D$13</definedName>
    <definedName name="IK02A.6.1._B">IK02A!$E$13</definedName>
    <definedName name="IK02A.6.2._A">IK02A!$D$14</definedName>
    <definedName name="IK02A.6.2._B">IK02A!$E$14</definedName>
    <definedName name="IK02A.7._A">IK02A!$D$15</definedName>
    <definedName name="IK02A.7._B">IK02A!$E$15</definedName>
    <definedName name="IK02A.8._A">IK02A!$D$16</definedName>
    <definedName name="IK02A.8._B">IK02A!$E$16</definedName>
    <definedName name="IK02A.9._A">IK02A!$D$17</definedName>
    <definedName name="IK02A.9._B">IK02A!$E$17</definedName>
    <definedName name="IK02A.9.1._A">IK02A!$D$18</definedName>
    <definedName name="IK02A.9.1._B">IK02A!$E$18</definedName>
    <definedName name="IK02A.9.2._A">IK02A!$D$19</definedName>
    <definedName name="IK02A.9.2._B">IK02A!$E$19</definedName>
    <definedName name="IK02A.9.3._A">IK02A!$D$20</definedName>
    <definedName name="IK02A.9.3._B">IK02A!$E$20</definedName>
    <definedName name="NKIP01.1._A">NKIP01!$D$7</definedName>
    <definedName name="NKIP01.1._B">NKIP01!$E$7</definedName>
    <definedName name="NKIP01.1._C">NKIP01!$F$7</definedName>
    <definedName name="NKIP01.1._D">NKIP01!$G$7</definedName>
    <definedName name="NKIP01.1._E">NKIP01!$H$7</definedName>
    <definedName name="NKIP01.1._F">NKIP01!$I$7</definedName>
    <definedName name="NKIP01.1._G">NKIP01!$J$7</definedName>
    <definedName name="NKIP01.1._H">NKIP01!$K$7</definedName>
    <definedName name="NKIP01.1._I">NKIP01!$L$7</definedName>
    <definedName name="NKIP01.1._J">NKIP01!$M$7</definedName>
    <definedName name="NKIP01.1._K">NKIP01!$N$7</definedName>
    <definedName name="NKIP01.1._L">NKIP01!$O$7</definedName>
    <definedName name="NKIP01.1._M">NKIP01!$P$7</definedName>
    <definedName name="NKIP01.1._N">NKIP01!$Q$7</definedName>
    <definedName name="NKIP01.1._O">NKIP01!$R$7</definedName>
    <definedName name="NKIP01.1._P">NKIP01!$S$7</definedName>
    <definedName name="NKIP01.1._R">NKIP01!$T$7</definedName>
    <definedName name="NKIP01.1._S">NKIP01!$U$7</definedName>
    <definedName name="NKIP01.1._T">NKIP01!$V$7</definedName>
    <definedName name="NKIP01.1._U">NKIP01!$W$7</definedName>
    <definedName name="NKIP01.1._V">NKIP01!$X$7</definedName>
    <definedName name="NKIP01.2._A">NKIP01!$D$8</definedName>
    <definedName name="NKIP01.2._B">NKIP01!$E$8</definedName>
    <definedName name="NKIP01.2._C">NKIP01!$F$8</definedName>
    <definedName name="NKIP01.2._D">NKIP01!$G$8</definedName>
    <definedName name="NKIP01.2._E">NKIP01!$H$8</definedName>
    <definedName name="NKIP01.2._F">NKIP01!$I$8</definedName>
    <definedName name="NKIP01.2._G">NKIP01!$J$8</definedName>
    <definedName name="NKIP01.2._H">NKIP01!$K$8</definedName>
    <definedName name="NKIP01.2._I">NKIP01!$L$8</definedName>
    <definedName name="NKIP01.2._J">NKIP01!$M$8</definedName>
    <definedName name="NKIP01.2._K">NKIP01!$N$8</definedName>
    <definedName name="NKIP01.2._L">NKIP01!$O$8</definedName>
    <definedName name="NKIP01.2._M">NKIP01!$P$8</definedName>
    <definedName name="NKIP01.2._N">NKIP01!$Q$8</definedName>
    <definedName name="NKIP01.2._O">NKIP01!$R$8</definedName>
    <definedName name="NKIP01.2._P">NKIP01!$S$8</definedName>
    <definedName name="NKIP01.2._R">NKIP01!$T$8</definedName>
    <definedName name="NKIP01.2._S">NKIP01!$U$8</definedName>
    <definedName name="NKIP01.2._T">NKIP01!$V$8</definedName>
    <definedName name="NKIP01.2._U">NKIP01!$W$8</definedName>
    <definedName name="NKIP01.2._V">NKIP01!$X$8</definedName>
    <definedName name="NKIP01.3._A">NKIP01!$D$9</definedName>
    <definedName name="NKIP01.3._B">NKIP01!$E$9</definedName>
    <definedName name="NKIP01.3._C">NKIP01!$F$9</definedName>
    <definedName name="NKIP01.3._D">NKIP01!$G$9</definedName>
    <definedName name="NKIP01.3._E">NKIP01!$H$9</definedName>
    <definedName name="NKIP01.3._F">NKIP01!$I$9</definedName>
    <definedName name="NKIP01.3._G">NKIP01!$J$9</definedName>
    <definedName name="NKIP01.3._H">NKIP01!$K$9</definedName>
    <definedName name="NKIP01.3._I">NKIP01!$L$9</definedName>
    <definedName name="NKIP01.3._J">NKIP01!$M$9</definedName>
    <definedName name="NKIP01.3._K">NKIP01!$N$9</definedName>
    <definedName name="NKIP01.3._L">NKIP01!$O$9</definedName>
    <definedName name="NKIP01.3._M">NKIP01!$P$9</definedName>
    <definedName name="NKIP01.3._N">NKIP01!$Q$9</definedName>
    <definedName name="NKIP01.3._O">NKIP01!$R$9</definedName>
    <definedName name="NKIP01.3._P">NKIP01!$S$9</definedName>
    <definedName name="NKIP01.3._R">NKIP01!$T$9</definedName>
    <definedName name="NKIP01.3._S">NKIP01!$U$9</definedName>
    <definedName name="NKIP01.3._T">NKIP01!$V$9</definedName>
    <definedName name="NKIP01.3._U">NKIP01!$W$9</definedName>
    <definedName name="NKIP01.3._V">NKIP01!$X$9</definedName>
    <definedName name="NKIP01.4._A">NKIP01!$D$10</definedName>
    <definedName name="NKIP01.4._B">NKIP01!$E$10</definedName>
    <definedName name="NKIP01.4._C">NKIP01!$F$10</definedName>
    <definedName name="NKIP01.4._D">NKIP01!$G$10</definedName>
    <definedName name="NKIP01.4._E">NKIP01!$H$10</definedName>
    <definedName name="NKIP01.4._F">NKIP01!$I$10</definedName>
    <definedName name="NKIP01.4._G">NKIP01!$J$10</definedName>
    <definedName name="NKIP01.4._H">NKIP01!$K$10</definedName>
    <definedName name="NKIP01.4._I">NKIP01!$L$10</definedName>
    <definedName name="NKIP01.4._J">NKIP01!$M$10</definedName>
    <definedName name="NKIP01.4._K">NKIP01!$N$10</definedName>
    <definedName name="NKIP01.4._L">NKIP01!$O$10</definedName>
    <definedName name="NKIP01.4._M">NKIP01!$P$10</definedName>
    <definedName name="NKIP01.4._N">NKIP01!$Q$10</definedName>
    <definedName name="NKIP01.4._O">NKIP01!$R$10</definedName>
    <definedName name="NKIP01.4._P">NKIP01!$S$10</definedName>
    <definedName name="NKIP01.4._R">NKIP01!$T$10</definedName>
    <definedName name="NKIP01.4._S">NKIP01!$U$10</definedName>
    <definedName name="NKIP01.4._T">NKIP01!$V$10</definedName>
    <definedName name="NKIP01.4._U">NKIP01!$W$10</definedName>
    <definedName name="NKIP01.4._V">NKIP01!$X$10</definedName>
    <definedName name="NKIP01.5._A">NKIP01!$D$11</definedName>
    <definedName name="NKIP01.5._B">NKIP01!$E$11</definedName>
    <definedName name="NKIP01.5._C">NKIP01!$F$11</definedName>
    <definedName name="NKIP01.5._D">NKIP01!$G$11</definedName>
    <definedName name="NKIP01.5._E">NKIP01!$H$11</definedName>
    <definedName name="NKIP01.5._F">NKIP01!$I$11</definedName>
    <definedName name="NKIP01.5._G">NKIP01!$J$11</definedName>
    <definedName name="NKIP01.5._H">NKIP01!$K$11</definedName>
    <definedName name="NKIP01.5._I">NKIP01!$L$11</definedName>
    <definedName name="NKIP01.5._J">NKIP01!$M$11</definedName>
    <definedName name="NKIP01.5._K">NKIP01!$N$11</definedName>
    <definedName name="NKIP01.5._L">NKIP01!$O$11</definedName>
    <definedName name="NKIP01.5._M">NKIP01!$P$11</definedName>
    <definedName name="NKIP01.5._N">NKIP01!$Q$11</definedName>
    <definedName name="NKIP01.5._O">NKIP01!$R$11</definedName>
    <definedName name="NKIP01.5._P">NKIP01!$S$11</definedName>
    <definedName name="NKIP01.5._R">NKIP01!$T$11</definedName>
    <definedName name="NKIP01.5._S">NKIP01!$U$11</definedName>
    <definedName name="NKIP01.5._T">NKIP01!$V$11</definedName>
    <definedName name="NKIP01.5._U">NKIP01!$W$11</definedName>
    <definedName name="NKIP01.5._V">NKIP01!$X$11</definedName>
    <definedName name="NKIP01.6._A">NKIP01!$D$12</definedName>
    <definedName name="NKIP01.6._B">NKIP01!$E$12</definedName>
    <definedName name="NKIP01.6._C">NKIP01!$F$12</definedName>
    <definedName name="NKIP01.6._D">NKIP01!$G$12</definedName>
    <definedName name="NKIP01.6._E">NKIP01!$H$12</definedName>
    <definedName name="NKIP01.6._F">NKIP01!$I$12</definedName>
    <definedName name="NKIP01.6._G">NKIP01!$J$12</definedName>
    <definedName name="NKIP01.6._H">NKIP01!$K$12</definedName>
    <definedName name="NKIP01.6._I">NKIP01!$L$12</definedName>
    <definedName name="NKIP01.6._J">NKIP01!$M$12</definedName>
    <definedName name="NKIP01.6._K">NKIP01!$N$12</definedName>
    <definedName name="NKIP01.6._L">NKIP01!$O$12</definedName>
    <definedName name="NKIP01.6._M">NKIP01!$P$12</definedName>
    <definedName name="NKIP01.6._N">NKIP01!$Q$12</definedName>
    <definedName name="NKIP01.6._O">NKIP01!$R$12</definedName>
    <definedName name="NKIP01.6._P">NKIP01!$S$12</definedName>
    <definedName name="NKIP01.6._R">NKIP01!$T$12</definedName>
    <definedName name="NKIP01.6._S">NKIP01!$U$12</definedName>
    <definedName name="NKIP01.6._T">NKIP01!$V$12</definedName>
    <definedName name="NKIP01.6._U">NKIP01!$W$12</definedName>
    <definedName name="NKIP01.6._V">NKIP01!$X$12</definedName>
    <definedName name="NKIP01.7._A">NKIP01!$D$13</definedName>
    <definedName name="NKIP01.7._B">NKIP01!$E$13</definedName>
    <definedName name="NKIP01.7._C">NKIP01!$F$13</definedName>
    <definedName name="NKIP01.7._D">NKIP01!$G$13</definedName>
    <definedName name="NKIP01.7._E">NKIP01!$H$13</definedName>
    <definedName name="NKIP01.7._F">NKIP01!$I$13</definedName>
    <definedName name="NKIP01.7._G">NKIP01!$J$13</definedName>
    <definedName name="NKIP01.7._H">NKIP01!$K$13</definedName>
    <definedName name="NKIP01.7._I">NKIP01!$L$13</definedName>
    <definedName name="NKIP01.7._J">NKIP01!$M$13</definedName>
    <definedName name="NKIP01.7._K">NKIP01!$N$13</definedName>
    <definedName name="NKIP01.7._L">NKIP01!$O$13</definedName>
    <definedName name="NKIP01.7._M">NKIP01!$P$13</definedName>
    <definedName name="NKIP01.7._N">NKIP01!$Q$13</definedName>
    <definedName name="NKIP01.7._O">NKIP01!$R$13</definedName>
    <definedName name="NKIP01.7._P">NKIP01!$S$13</definedName>
    <definedName name="NKIP01.7._R">NKIP01!$T$13</definedName>
    <definedName name="NKIP01.7._S">NKIP01!$U$13</definedName>
    <definedName name="NKIP01.7._T">NKIP01!$V$13</definedName>
    <definedName name="NKIP01.7._U">NKIP01!$W$13</definedName>
    <definedName name="NKIP01.7._V">NKIP01!$X$13</definedName>
    <definedName name="NKIP01.8._A">NKIP01!$D$14</definedName>
    <definedName name="NKIP01.8._B">NKIP01!$E$14</definedName>
    <definedName name="NKIP01.8._C">NKIP01!$F$14</definedName>
    <definedName name="NKIP01.8._D">NKIP01!$G$14</definedName>
    <definedName name="NKIP01.8._E">NKIP01!$H$14</definedName>
    <definedName name="NKIP01.8._F">NKIP01!$I$14</definedName>
    <definedName name="NKIP01.8._G">NKIP01!$J$14</definedName>
    <definedName name="NKIP01.8._H">NKIP01!$K$14</definedName>
    <definedName name="NKIP01.8._I">NKIP01!$L$14</definedName>
    <definedName name="NKIP01.8._J">NKIP01!$M$14</definedName>
    <definedName name="NKIP01.8._K">NKIP01!$N$14</definedName>
    <definedName name="NKIP01.8._L">NKIP01!$O$14</definedName>
    <definedName name="NKIP01.8._M">NKIP01!$P$14</definedName>
    <definedName name="NKIP01.8._N">NKIP01!$Q$14</definedName>
    <definedName name="NKIP01.8._O">NKIP01!$R$14</definedName>
    <definedName name="NKIP01.8._P">NKIP01!$S$14</definedName>
    <definedName name="NKIP01.8._R">NKIP01!$T$14</definedName>
    <definedName name="NKIP01.8._S">NKIP01!$U$14</definedName>
    <definedName name="NKIP01.8._T">NKIP01!$V$14</definedName>
    <definedName name="NKIP01.8._U">NKIP01!$W$14</definedName>
    <definedName name="NKIP01.8._V">NKIP01!$X$14</definedName>
    <definedName name="NKIP02.1._A">NKIP02!$D$7</definedName>
    <definedName name="NKIP02.1._B">NKIP02!$E$7</definedName>
    <definedName name="NKIP02.1._C">NKIP02!$F$7</definedName>
    <definedName name="NKIP02.1._D">NKIP02!$G$7</definedName>
    <definedName name="NKIP02.1._E">NKIP02!$H$7</definedName>
    <definedName name="NKIP02.1._F">NKIP02!$I$7</definedName>
    <definedName name="NKIP02.1._G">NKIP02!$J$7</definedName>
    <definedName name="NKIP02.1._H">NKIP02!$K$7</definedName>
    <definedName name="NKIP02.1._I">NKIP02!$L$7</definedName>
    <definedName name="NKIP02.1._J">NKIP02!$M$7</definedName>
    <definedName name="NKIP02.1._K">NKIP02!$N$7</definedName>
    <definedName name="NKIP02.1._L">NKIP02!$O$7</definedName>
    <definedName name="NKIP02.1._M">NKIP02!$P$7</definedName>
    <definedName name="NKIP02.1._N">NKIP02!$Q$7</definedName>
    <definedName name="NKIP02.1._O">NKIP02!$R$7</definedName>
    <definedName name="NKIP02.1._P">NKIP02!$S$7</definedName>
    <definedName name="NKIP02.1._R">NKIP02!$T$7</definedName>
    <definedName name="NKIP02.1._S">NKIP02!$U$7</definedName>
    <definedName name="NKIP02.1._T">NKIP02!$V$7</definedName>
    <definedName name="NKIP02.1._U">NKIP02!$W$7</definedName>
    <definedName name="NKIP02.1._V">NKIP02!$X$7</definedName>
    <definedName name="NKIP02.2._A">NKIP02!$D$8</definedName>
    <definedName name="NKIP02.2._B">NKIP02!$E$8</definedName>
    <definedName name="NKIP02.2._C">NKIP02!$F$8</definedName>
    <definedName name="NKIP02.2._D">NKIP02!$G$8</definedName>
    <definedName name="NKIP02.2._E">NKIP02!$H$8</definedName>
    <definedName name="NKIP02.2._F">NKIP02!$I$8</definedName>
    <definedName name="NKIP02.2._G">NKIP02!$J$8</definedName>
    <definedName name="NKIP02.2._H">NKIP02!$K$8</definedName>
    <definedName name="NKIP02.2._I">NKIP02!$L$8</definedName>
    <definedName name="NKIP02.2._J">NKIP02!$M$8</definedName>
    <definedName name="NKIP02.2._K">NKIP02!$N$8</definedName>
    <definedName name="NKIP02.2._L">NKIP02!$O$8</definedName>
    <definedName name="NKIP02.2._M">NKIP02!$P$8</definedName>
    <definedName name="NKIP02.2._N">NKIP02!$Q$8</definedName>
    <definedName name="NKIP02.2._O">NKIP02!$R$8</definedName>
    <definedName name="NKIP02.2._P">NKIP02!$S$8</definedName>
    <definedName name="NKIP02.2._R">NKIP02!$T$8</definedName>
    <definedName name="NKIP02.2._S">NKIP02!$U$8</definedName>
    <definedName name="NKIP02.2._T">NKIP02!$V$8</definedName>
    <definedName name="NKIP02.2._U">NKIP02!$W$8</definedName>
    <definedName name="NKIP02.2._V">NKIP02!$X$8</definedName>
    <definedName name="NKIP02.3._A">NKIP02!$D$9</definedName>
    <definedName name="NKIP02.3._B">NKIP02!$E$9</definedName>
    <definedName name="NKIP02.3._C">NKIP02!$F$9</definedName>
    <definedName name="NKIP02.3._D">NKIP02!$G$9</definedName>
    <definedName name="NKIP02.3._E">NKIP02!$H$9</definedName>
    <definedName name="NKIP02.3._F">NKIP02!$I$9</definedName>
    <definedName name="NKIP02.3._G">NKIP02!$J$9</definedName>
    <definedName name="NKIP02.3._H">NKIP02!$K$9</definedName>
    <definedName name="NKIP02.3._I">NKIP02!$L$9</definedName>
    <definedName name="NKIP02.3._J">NKIP02!$M$9</definedName>
    <definedName name="NKIP02.3._K">NKIP02!$N$9</definedName>
    <definedName name="NKIP02.3._L">NKIP02!$O$9</definedName>
    <definedName name="NKIP02.3._M">NKIP02!$P$9</definedName>
    <definedName name="NKIP02.3._N">NKIP02!$Q$9</definedName>
    <definedName name="NKIP02.3._O">NKIP02!$R$9</definedName>
    <definedName name="NKIP02.3._P">NKIP02!$S$9</definedName>
    <definedName name="NKIP02.3._R">NKIP02!$T$9</definedName>
    <definedName name="NKIP02.3._S">NKIP02!$U$9</definedName>
    <definedName name="NKIP02.3._T">NKIP02!$V$9</definedName>
    <definedName name="NKIP02.3._U">NKIP02!$W$9</definedName>
    <definedName name="NKIP02.3._V">NKIP02!$X$9</definedName>
    <definedName name="NKIP02.3.1._A">NKIP02!$D$10</definedName>
    <definedName name="NKIP02.3.1._B">NKIP02!$E$10</definedName>
    <definedName name="NKIP02.3.1._C">NKIP02!$F$10</definedName>
    <definedName name="NKIP02.3.1._D">NKIP02!$G$10</definedName>
    <definedName name="NKIP02.3.1._E">NKIP02!$H$10</definedName>
    <definedName name="NKIP02.3.1._F">NKIP02!$I$10</definedName>
    <definedName name="NKIP02.3.1._G">NKIP02!$J$10</definedName>
    <definedName name="NKIP02.3.1._H">NKIP02!$K$10</definedName>
    <definedName name="NKIP02.3.1._I">NKIP02!$L$10</definedName>
    <definedName name="NKIP02.3.1._J">NKIP02!$M$10</definedName>
    <definedName name="NKIP02.3.1._K">NKIP02!$N$10</definedName>
    <definedName name="NKIP02.3.1._L">NKIP02!$O$10</definedName>
    <definedName name="NKIP02.3.1._M">NKIP02!$P$10</definedName>
    <definedName name="NKIP02.3.1._N">NKIP02!$Q$10</definedName>
    <definedName name="NKIP02.3.1._O">NKIP02!$R$10</definedName>
    <definedName name="NKIP02.3.1._P">NKIP02!$S$10</definedName>
    <definedName name="NKIP02.3.1._R">NKIP02!$T$10</definedName>
    <definedName name="NKIP02.3.1._S">NKIP02!$U$10</definedName>
    <definedName name="NKIP02.3.1._T">NKIP02!$V$10</definedName>
    <definedName name="NKIP02.3.1._U">NKIP02!$W$10</definedName>
    <definedName name="NKIP02.3.1._V">NKIP02!$X$10</definedName>
    <definedName name="NKIP02.4._A">NKIP02!$D$11</definedName>
    <definedName name="NKIP02.4._B">NKIP02!$E$11</definedName>
    <definedName name="NKIP02.4._C">NKIP02!$F$11</definedName>
    <definedName name="NKIP02.4._D">NKIP02!$G$11</definedName>
    <definedName name="NKIP02.4._E">NKIP02!$H$11</definedName>
    <definedName name="NKIP02.4._F">NKIP02!$I$11</definedName>
    <definedName name="NKIP02.4._G">NKIP02!$J$11</definedName>
    <definedName name="NKIP02.4._H">NKIP02!$K$11</definedName>
    <definedName name="NKIP02.4._I">NKIP02!$L$11</definedName>
    <definedName name="NKIP02.4._J">NKIP02!$M$11</definedName>
    <definedName name="NKIP02.4._K">NKIP02!$N$11</definedName>
    <definedName name="NKIP02.4._L">NKIP02!$O$11</definedName>
    <definedName name="NKIP02.4._M">NKIP02!$P$11</definedName>
    <definedName name="NKIP02.4._N">NKIP02!$Q$11</definedName>
    <definedName name="NKIP02.4._O">NKIP02!$R$11</definedName>
    <definedName name="NKIP02.4._P">NKIP02!$S$11</definedName>
    <definedName name="NKIP02.4._R">NKIP02!$T$11</definedName>
    <definedName name="NKIP02.4._S">NKIP02!$U$11</definedName>
    <definedName name="NKIP02.4._T">NKIP02!$V$11</definedName>
    <definedName name="NKIP02.4._U">NKIP02!$W$11</definedName>
    <definedName name="NKIP02.4._V">NKIP02!$X$11</definedName>
    <definedName name="NKIP02.5._A">NKIP02!$D$12</definedName>
    <definedName name="NKIP02.5._B">NKIP02!$E$12</definedName>
    <definedName name="NKIP02.5._C">NKIP02!$F$12</definedName>
    <definedName name="NKIP02.5._D">NKIP02!$G$12</definedName>
    <definedName name="NKIP02.5._E">NKIP02!$H$12</definedName>
    <definedName name="NKIP02.5._F">NKIP02!$I$12</definedName>
    <definedName name="NKIP02.5._G">NKIP02!$J$12</definedName>
    <definedName name="NKIP02.5._H">NKIP02!$K$12</definedName>
    <definedName name="NKIP02.5._I">NKIP02!$L$12</definedName>
    <definedName name="NKIP02.5._J">NKIP02!$M$12</definedName>
    <definedName name="NKIP02.5._K">NKIP02!$N$12</definedName>
    <definedName name="NKIP02.5._L">NKIP02!$O$12</definedName>
    <definedName name="NKIP02.5._M">NKIP02!$P$12</definedName>
    <definedName name="NKIP02.5._N">NKIP02!$Q$12</definedName>
    <definedName name="NKIP02.5._O">NKIP02!$R$12</definedName>
    <definedName name="NKIP02.5._P">NKIP02!$S$12</definedName>
    <definedName name="NKIP02.5._R">NKIP02!$T$12</definedName>
    <definedName name="NKIP02.5._S">NKIP02!$U$12</definedName>
    <definedName name="NKIP02.5._T">NKIP02!$V$12</definedName>
    <definedName name="NKIP02.5._U">NKIP02!$W$12</definedName>
    <definedName name="NKIP02.5._V">NKIP02!$X$12</definedName>
    <definedName name="NKIP02.6._A">NKIP02!$D$13</definedName>
    <definedName name="NKIP02.6._B">NKIP02!$E$13</definedName>
    <definedName name="NKIP02.6._C">NKIP02!$F$13</definedName>
    <definedName name="NKIP02.6._D">NKIP02!$G$13</definedName>
    <definedName name="NKIP02.6._E">NKIP02!$H$13</definedName>
    <definedName name="NKIP02.6._F">NKIP02!$I$13</definedName>
    <definedName name="NKIP02.6._G">NKIP02!$J$13</definedName>
    <definedName name="NKIP02.6._H">NKIP02!$K$13</definedName>
    <definedName name="NKIP02.6._I">NKIP02!$L$13</definedName>
    <definedName name="NKIP02.6._J">NKIP02!$M$13</definedName>
    <definedName name="NKIP02.6._K">NKIP02!$N$13</definedName>
    <definedName name="NKIP02.6._L">NKIP02!$O$13</definedName>
    <definedName name="NKIP02.6._M">NKIP02!$P$13</definedName>
    <definedName name="NKIP02.6._N">NKIP02!$Q$13</definedName>
    <definedName name="NKIP02.6._O">NKIP02!$R$13</definedName>
    <definedName name="NKIP02.6._P">NKIP02!$S$13</definedName>
    <definedName name="NKIP02.6._R">NKIP02!$T$13</definedName>
    <definedName name="NKIP02.6._S">NKIP02!$U$13</definedName>
    <definedName name="NKIP02.6._T">NKIP02!$V$13</definedName>
    <definedName name="NKIP02.6._U">NKIP02!$W$13</definedName>
    <definedName name="NKIP02.6._V">NKIP02!$X$13</definedName>
    <definedName name="NKIP02.7._A">NKIP02!$D$14</definedName>
    <definedName name="NKIP02.7._B">NKIP02!$E$14</definedName>
    <definedName name="NKIP02.7._C">NKIP02!$F$14</definedName>
    <definedName name="NKIP02.7._D">NKIP02!$G$14</definedName>
    <definedName name="NKIP02.7._E">NKIP02!$H$14</definedName>
    <definedName name="NKIP02.7._F">NKIP02!$I$14</definedName>
    <definedName name="NKIP02.7._G">NKIP02!$J$14</definedName>
    <definedName name="NKIP02.7._H">NKIP02!$K$14</definedName>
    <definedName name="NKIP02.7._I">NKIP02!$L$14</definedName>
    <definedName name="NKIP02.7._J">NKIP02!$M$14</definedName>
    <definedName name="NKIP02.7._K">NKIP02!$N$14</definedName>
    <definedName name="NKIP02.7._L">NKIP02!$O$14</definedName>
    <definedName name="NKIP02.7._M">NKIP02!$P$14</definedName>
    <definedName name="NKIP02.7._N">NKIP02!$Q$14</definedName>
    <definedName name="NKIP02.7._O">NKIP02!$R$14</definedName>
    <definedName name="NKIP02.7._P">NKIP02!$S$14</definedName>
    <definedName name="NKIP02.7._R">NKIP02!$T$14</definedName>
    <definedName name="NKIP02.7._S">NKIP02!$U$14</definedName>
    <definedName name="NKIP02.7._T">NKIP02!$V$14</definedName>
    <definedName name="NKIP02.7._U">NKIP02!$W$14</definedName>
    <definedName name="NKIP02.7._V">NKIP02!$X$14</definedName>
    <definedName name="NKIP03.1._A">NKIP03!$D$8</definedName>
    <definedName name="NKIP03.1._AA">NKIP03!$E$8</definedName>
    <definedName name="NKIP03.1._B">NKIP03!$F$8</definedName>
    <definedName name="NKIP03.1._C">NKIP03!$G$8</definedName>
    <definedName name="NKIP03.1._CC">NKIP03!$H$8</definedName>
    <definedName name="NKIP03.1._D">NKIP03!$I$8</definedName>
    <definedName name="NKIP03.1._E">NKIP03!$J$8</definedName>
    <definedName name="NKIP03.1._EE">NKIP03!$K$8</definedName>
    <definedName name="NKIP03.1._F">NKIP03!$L$8</definedName>
    <definedName name="NKIP03.1._G">NKIP03!$M$8</definedName>
    <definedName name="NKIP03.1._H">NKIP03!$N$8</definedName>
    <definedName name="NKIP03.1._I">NKIP03!$O$8</definedName>
    <definedName name="NKIP03.1._J">NKIP03!$P$8</definedName>
    <definedName name="NKIP03.1._K">NKIP03!$Q$8</definedName>
    <definedName name="NKIP03.1._L">NKIP03!$R$8</definedName>
    <definedName name="NKIP03.1._M">NKIP03!$S$8</definedName>
    <definedName name="NKIP03.1._N">NKIP03!$T$8</definedName>
    <definedName name="NKIP03.1._O">NKIP03!$U$8</definedName>
    <definedName name="NKIP03.1._P">NKIP03!$V$8</definedName>
    <definedName name="NKIP03.1._Q">NKIP03!$W$8</definedName>
    <definedName name="NKIP03.1._R">NKIP03!$X$8</definedName>
    <definedName name="NKIP03.2._A">NKIP03!$D$9</definedName>
    <definedName name="NKIP03.2._AA">NKIP03!$E$9</definedName>
    <definedName name="NKIP03.2._B">NKIP03!$F$9</definedName>
    <definedName name="NKIP03.2._C">NKIP03!$G$9</definedName>
    <definedName name="NKIP03.2._CC">NKIP03!$H$9</definedName>
    <definedName name="NKIP03.2._D">NKIP03!$I$9</definedName>
    <definedName name="NKIP03.2._E">NKIP03!$J$9</definedName>
    <definedName name="NKIP03.2._EE">NKIP03!$K$9</definedName>
    <definedName name="NKIP03.2._F">NKIP03!$L$9</definedName>
    <definedName name="NKIP03.2._G">NKIP03!$M$9</definedName>
    <definedName name="NKIP03.2._H">NKIP03!$N$9</definedName>
    <definedName name="NKIP03.2._I">NKIP03!$O$9</definedName>
    <definedName name="NKIP03.2._J">NKIP03!$P$9</definedName>
    <definedName name="NKIP03.2._K">NKIP03!$Q$9</definedName>
    <definedName name="NKIP03.2._L">NKIP03!$R$9</definedName>
    <definedName name="NKIP03.2._M">NKIP03!$S$9</definedName>
    <definedName name="NKIP03.2._N">NKIP03!$T$9</definedName>
    <definedName name="NKIP03.2._O">NKIP03!$U$9</definedName>
    <definedName name="NKIP03.2._P">NKIP03!$V$9</definedName>
    <definedName name="NKIP03.2._Q">NKIP03!$W$9</definedName>
    <definedName name="NKIP03.2._R">NKIP03!$X$9</definedName>
    <definedName name="NKIP03.3._A">NKIP03!$D$10</definedName>
    <definedName name="NKIP03.3._AA">NKIP03!$E$10</definedName>
    <definedName name="NKIP03.3._B">NKIP03!$F$10</definedName>
    <definedName name="NKIP03.3._C">NKIP03!$G$10</definedName>
    <definedName name="NKIP03.3._CC">NKIP03!$H$10</definedName>
    <definedName name="NKIP03.3._D">NKIP03!$I$10</definedName>
    <definedName name="NKIP03.3._E">NKIP03!$J$10</definedName>
    <definedName name="NKIP03.3._EE">NKIP03!$K$10</definedName>
    <definedName name="NKIP03.3._F">NKIP03!$L$10</definedName>
    <definedName name="NKIP03.3._G">NKIP03!$M$10</definedName>
    <definedName name="NKIP03.3._H">NKIP03!$N$10</definedName>
    <definedName name="NKIP03.3._I">NKIP03!$O$10</definedName>
    <definedName name="NKIP03.3._J">NKIP03!$P$10</definedName>
    <definedName name="NKIP03.3._K">NKIP03!$Q$10</definedName>
    <definedName name="NKIP03.3._L">NKIP03!$R$10</definedName>
    <definedName name="NKIP03.3._M">NKIP03!$S$10</definedName>
    <definedName name="NKIP03.3._N">NKIP03!$T$10</definedName>
    <definedName name="NKIP03.3._O">NKIP03!$U$10</definedName>
    <definedName name="NKIP03.3._P">NKIP03!$V$10</definedName>
    <definedName name="NKIP03.3._Q">NKIP03!$W$10</definedName>
    <definedName name="NKIP03.3._R">NKIP03!$X$10</definedName>
    <definedName name="NKIP03.4._A">NKIP03!$D$11</definedName>
    <definedName name="NKIP03.4._AA">NKIP03!$E$11</definedName>
    <definedName name="NKIP03.4._B">NKIP03!$F$11</definedName>
    <definedName name="NKIP03.4._C">NKIP03!$G$11</definedName>
    <definedName name="NKIP03.4._CC">NKIP03!$H$11</definedName>
    <definedName name="NKIP03.4._D">NKIP03!$I$11</definedName>
    <definedName name="NKIP03.4._E">NKIP03!$J$11</definedName>
    <definedName name="NKIP03.4._EE">NKIP03!$K$11</definedName>
    <definedName name="NKIP03.4._F">NKIP03!$L$11</definedName>
    <definedName name="NKIP03.4._G">NKIP03!$M$11</definedName>
    <definedName name="NKIP03.4._H">NKIP03!$N$11</definedName>
    <definedName name="NKIP03.4._I">NKIP03!$O$11</definedName>
    <definedName name="NKIP03.4._J">NKIP03!$P$11</definedName>
    <definedName name="NKIP03.4._K">NKIP03!$Q$11</definedName>
    <definedName name="NKIP03.4._L">NKIP03!$R$11</definedName>
    <definedName name="NKIP03.4._M">NKIP03!$S$11</definedName>
    <definedName name="NKIP03.4._N">NKIP03!$T$11</definedName>
    <definedName name="NKIP03.4._O">NKIP03!$U$11</definedName>
    <definedName name="NKIP03.4._P">NKIP03!$V$11</definedName>
    <definedName name="NKIP03.4._Q">NKIP03!$W$11</definedName>
    <definedName name="NKIP03.4._R">NKIP03!$X$11</definedName>
    <definedName name="NKIP03.5._A">NKIP03!$D$12</definedName>
    <definedName name="NKIP03.5._AA">NKIP03!$E$12</definedName>
    <definedName name="NKIP03.5._B">NKIP03!$F$12</definedName>
    <definedName name="NKIP03.5._C">NKIP03!$G$12</definedName>
    <definedName name="NKIP03.5._CC">NKIP03!$H$12</definedName>
    <definedName name="NKIP03.5._D">NKIP03!$I$12</definedName>
    <definedName name="NKIP03.5._E">NKIP03!$J$12</definedName>
    <definedName name="NKIP03.5._EE">NKIP03!$K$12</definedName>
    <definedName name="NKIP03.5._F">NKIP03!$L$12</definedName>
    <definedName name="NKIP03.5._G">NKIP03!$M$12</definedName>
    <definedName name="NKIP03.5._H">NKIP03!$N$12</definedName>
    <definedName name="NKIP03.5._I">NKIP03!$O$12</definedName>
    <definedName name="NKIP03.5._J">NKIP03!$P$12</definedName>
    <definedName name="NKIP03.5._K">NKIP03!$Q$12</definedName>
    <definedName name="NKIP03.5._L">NKIP03!$R$12</definedName>
    <definedName name="NKIP03.5._M">NKIP03!$S$12</definedName>
    <definedName name="NKIP03.5._N">NKIP03!$T$12</definedName>
    <definedName name="NKIP03.5._O">NKIP03!$U$12</definedName>
    <definedName name="NKIP03.5._P">NKIP03!$V$12</definedName>
    <definedName name="NKIP03.5._Q">NKIP03!$W$12</definedName>
    <definedName name="NKIP03.5._R">NKIP03!$X$12</definedName>
    <definedName name="NKIP03.6._A">NKIP03!$D$13</definedName>
    <definedName name="NKIP03.6._AA">NKIP03!$E$13</definedName>
    <definedName name="NKIP03.6._B">NKIP03!$F$13</definedName>
    <definedName name="NKIP03.6._C">NKIP03!$G$13</definedName>
    <definedName name="NKIP03.6._CC">NKIP03!$H$13</definedName>
    <definedName name="NKIP03.6._D">NKIP03!$I$13</definedName>
    <definedName name="NKIP03.6._E">NKIP03!$J$13</definedName>
    <definedName name="NKIP03.6._EE">NKIP03!$K$13</definedName>
    <definedName name="NKIP03.6._F">NKIP03!$L$13</definedName>
    <definedName name="NKIP03.6._G">NKIP03!$M$13</definedName>
    <definedName name="NKIP03.6._H">NKIP03!$N$13</definedName>
    <definedName name="NKIP03.6._I">NKIP03!$O$13</definedName>
    <definedName name="NKIP03.6._J">NKIP03!$P$13</definedName>
    <definedName name="NKIP03.6._K">NKIP03!$Q$13</definedName>
    <definedName name="NKIP03.6._L">NKIP03!$R$13</definedName>
    <definedName name="NKIP03.6._M">NKIP03!$S$13</definedName>
    <definedName name="NKIP03.6._N">NKIP03!$T$13</definedName>
    <definedName name="NKIP03.6._O">NKIP03!$U$13</definedName>
    <definedName name="NKIP03.6._P">NKIP03!$V$13</definedName>
    <definedName name="NKIP03.6._Q">NKIP03!$W$13</definedName>
    <definedName name="NKIP03.6._R">NKIP03!$X$13</definedName>
    <definedName name="NKIP03.7._A">NKIP03!$D$14</definedName>
    <definedName name="NKIP03.7._AA">NKIP03!$E$14</definedName>
    <definedName name="NKIP03.7._B">NKIP03!$F$14</definedName>
    <definedName name="NKIP03.7._C">NKIP03!$G$14</definedName>
    <definedName name="NKIP03.7._CC">NKIP03!$H$14</definedName>
    <definedName name="NKIP03.7._D">NKIP03!$I$14</definedName>
    <definedName name="NKIP03.7._E">NKIP03!$J$14</definedName>
    <definedName name="NKIP03.7._EE">NKIP03!$K$14</definedName>
    <definedName name="NKIP03.7._F">NKIP03!$L$14</definedName>
    <definedName name="NKIP03.7._G">NKIP03!$M$14</definedName>
    <definedName name="NKIP03.7._H">NKIP03!$N$14</definedName>
    <definedName name="NKIP03.7._I">NKIP03!$O$14</definedName>
    <definedName name="NKIP03.7._J">NKIP03!$P$14</definedName>
    <definedName name="NKIP03.7._K">NKIP03!$Q$14</definedName>
    <definedName name="NKIP03.7._L">NKIP03!$R$14</definedName>
    <definedName name="NKIP03.7._M">NKIP03!$S$14</definedName>
    <definedName name="NKIP03.7._N">NKIP03!$T$14</definedName>
    <definedName name="NKIP03.7._O">NKIP03!$U$14</definedName>
    <definedName name="NKIP03.7._P">NKIP03!$V$14</definedName>
    <definedName name="NKIP03.7._Q">NKIP03!$W$14</definedName>
    <definedName name="NKIP03.7._R">NKIP03!$X$14</definedName>
    <definedName name="NKIP03.8._A">NKIP03!$D$15</definedName>
    <definedName name="NKIP03.8._AA">NKIP03!$E$15</definedName>
    <definedName name="NKIP03.8._B">NKIP03!$F$15</definedName>
    <definedName name="NKIP03.8._C">NKIP03!$G$15</definedName>
    <definedName name="NKIP03.8._CC">NKIP03!$H$15</definedName>
    <definedName name="NKIP03.8._D">NKIP03!$I$15</definedName>
    <definedName name="NKIP03.8._E">NKIP03!$J$15</definedName>
    <definedName name="NKIP03.8._EE">NKIP03!$K$15</definedName>
    <definedName name="NKIP03.8._F">NKIP03!$L$15</definedName>
    <definedName name="NKIP03.8._G">NKIP03!$M$15</definedName>
    <definedName name="NKIP03.8._H">NKIP03!$N$15</definedName>
    <definedName name="NKIP03.8._I">NKIP03!$O$15</definedName>
    <definedName name="NKIP03.8._J">NKIP03!$P$15</definedName>
    <definedName name="NKIP03.8._K">NKIP03!$Q$15</definedName>
    <definedName name="NKIP03.8._L">NKIP03!$R$15</definedName>
    <definedName name="NKIP03.8._M">NKIP03!$S$15</definedName>
    <definedName name="NKIP03.8._N">NKIP03!$T$15</definedName>
    <definedName name="NKIP03.8._O">NKIP03!$U$15</definedName>
    <definedName name="NKIP03.8._P">NKIP03!$V$15</definedName>
    <definedName name="NKIP03.8._Q">NKIP03!$W$15</definedName>
    <definedName name="NKIP03.8._R">NKIP03!$X$15</definedName>
    <definedName name="NKIP04.1._A">NKIP04!$D$8</definedName>
    <definedName name="NKIP04.1._AA">NKIP04!$E$8</definedName>
    <definedName name="NKIP04.1._B">NKIP04!$F$8</definedName>
    <definedName name="NKIP04.1._C">NKIP04!$G$8</definedName>
    <definedName name="NKIP04.1._CC">NKIP04!$H$8</definedName>
    <definedName name="NKIP04.1._D">NKIP04!$I$8</definedName>
    <definedName name="NKIP04.1._E">NKIP04!$J$8</definedName>
    <definedName name="NKIP04.1._EE">NKIP04!$K$8</definedName>
    <definedName name="NKIP04.1._F">NKIP04!$L$8</definedName>
    <definedName name="NKIP04.1._G">NKIP04!$M$8</definedName>
    <definedName name="NKIP04.1._H">NKIP04!$N$8</definedName>
    <definedName name="NKIP04.1._I">NKIP04!$O$8</definedName>
    <definedName name="NKIP04.1._J">NKIP04!$P$8</definedName>
    <definedName name="NKIP04.1._K">NKIP04!$Q$8</definedName>
    <definedName name="NKIP04.1._L">NKIP04!$R$8</definedName>
    <definedName name="NKIP04.1._M">NKIP04!$S$8</definedName>
    <definedName name="NKIP04.1._N">NKIP04!$T$8</definedName>
    <definedName name="NKIP04.1._O">NKIP04!$U$8</definedName>
    <definedName name="NKIP04.1._P">NKIP04!$V$8</definedName>
    <definedName name="NKIP04.1._Q">NKIP04!$W$8</definedName>
    <definedName name="NKIP04.1._R">NKIP04!$X$8</definedName>
    <definedName name="NKIP04.2._A">NKIP04!$D$9</definedName>
    <definedName name="NKIP04.2._AA">NKIP04!$E$9</definedName>
    <definedName name="NKIP04.2._B">NKIP04!$F$9</definedName>
    <definedName name="NKIP04.2._C">NKIP04!$G$9</definedName>
    <definedName name="NKIP04.2._CC">NKIP04!$H$9</definedName>
    <definedName name="NKIP04.2._D">NKIP04!$I$9</definedName>
    <definedName name="NKIP04.2._E">NKIP04!$J$9</definedName>
    <definedName name="NKIP04.2._EE">NKIP04!$K$9</definedName>
    <definedName name="NKIP04.2._F">NKIP04!$L$9</definedName>
    <definedName name="NKIP04.2._G">NKIP04!$M$9</definedName>
    <definedName name="NKIP04.2._H">NKIP04!$N$9</definedName>
    <definedName name="NKIP04.2._I">NKIP04!$O$9</definedName>
    <definedName name="NKIP04.2._J">NKIP04!$P$9</definedName>
    <definedName name="NKIP04.2._K">NKIP04!$Q$9</definedName>
    <definedName name="NKIP04.2._L">NKIP04!$R$9</definedName>
    <definedName name="NKIP04.2._M">NKIP04!$S$9</definedName>
    <definedName name="NKIP04.2._N">NKIP04!$T$9</definedName>
    <definedName name="NKIP04.2._O">NKIP04!$U$9</definedName>
    <definedName name="NKIP04.2._P">NKIP04!$V$9</definedName>
    <definedName name="NKIP04.2._Q">NKIP04!$W$9</definedName>
    <definedName name="NKIP04.2._R">NKIP04!$X$9</definedName>
    <definedName name="NKIP04.3._A">NKIP04!$D$10</definedName>
    <definedName name="NKIP04.3._AA">NKIP04!$E$10</definedName>
    <definedName name="NKIP04.3._B">NKIP04!$F$10</definedName>
    <definedName name="NKIP04.3._C">NKIP04!$G$10</definedName>
    <definedName name="NKIP04.3._CC">NKIP04!$H$10</definedName>
    <definedName name="NKIP04.3._D">NKIP04!$I$10</definedName>
    <definedName name="NKIP04.3._E">NKIP04!$J$10</definedName>
    <definedName name="NKIP04.3._EE">NKIP04!$K$10</definedName>
    <definedName name="NKIP04.3._F">NKIP04!$L$10</definedName>
    <definedName name="NKIP04.3._G">NKIP04!$M$10</definedName>
    <definedName name="NKIP04.3._H">NKIP04!$N$10</definedName>
    <definedName name="NKIP04.3._I">NKIP04!$O$10</definedName>
    <definedName name="NKIP04.3._J">NKIP04!$P$10</definedName>
    <definedName name="NKIP04.3._K">NKIP04!$Q$10</definedName>
    <definedName name="NKIP04.3._L">NKIP04!$R$10</definedName>
    <definedName name="NKIP04.3._M">NKIP04!$S$10</definedName>
    <definedName name="NKIP04.3._N">NKIP04!$T$10</definedName>
    <definedName name="NKIP04.3._O">NKIP04!$U$10</definedName>
    <definedName name="NKIP04.3._P">NKIP04!$V$10</definedName>
    <definedName name="NKIP04.3._Q">NKIP04!$W$10</definedName>
    <definedName name="NKIP04.3._R">NKIP04!$X$10</definedName>
    <definedName name="NKIP04.3.1._A">NKIP04!$D$11</definedName>
    <definedName name="NKIP04.3.1._AA">NKIP04!$E$11</definedName>
    <definedName name="NKIP04.3.1._B">NKIP04!$F$11</definedName>
    <definedName name="NKIP04.3.1._C">NKIP04!$G$11</definedName>
    <definedName name="NKIP04.3.1._CC">NKIP04!$H$11</definedName>
    <definedName name="NKIP04.3.1._D">NKIP04!$I$11</definedName>
    <definedName name="NKIP04.3.1._E">NKIP04!$J$11</definedName>
    <definedName name="NKIP04.3.1._EE">NKIP04!$K$11</definedName>
    <definedName name="NKIP04.3.1._F">NKIP04!$L$11</definedName>
    <definedName name="NKIP04.3.1._G">NKIP04!$M$11</definedName>
    <definedName name="NKIP04.3.1._H">NKIP04!$N$11</definedName>
    <definedName name="NKIP04.3.1._I">NKIP04!$O$11</definedName>
    <definedName name="NKIP04.3.1._J">NKIP04!$P$11</definedName>
    <definedName name="NKIP04.3.1._K">NKIP04!$Q$11</definedName>
    <definedName name="NKIP04.3.1._L">NKIP04!$R$11</definedName>
    <definedName name="NKIP04.3.1._M">NKIP04!$S$11</definedName>
    <definedName name="NKIP04.3.1._N">NKIP04!$T$11</definedName>
    <definedName name="NKIP04.3.1._O">NKIP04!$U$11</definedName>
    <definedName name="NKIP04.3.1._P">NKIP04!$V$11</definedName>
    <definedName name="NKIP04.3.1._Q">NKIP04!$W$11</definedName>
    <definedName name="NKIP04.3.1._R">NKIP04!$X$11</definedName>
    <definedName name="NKIP04.4._A">NKIP04!$D$12</definedName>
    <definedName name="NKIP04.4._AA">NKIP04!$E$12</definedName>
    <definedName name="NKIP04.4._B">NKIP04!$F$12</definedName>
    <definedName name="NKIP04.4._C">NKIP04!$G$12</definedName>
    <definedName name="NKIP04.4._CC">NKIP04!$H$12</definedName>
    <definedName name="NKIP04.4._D">NKIP04!$I$12</definedName>
    <definedName name="NKIP04.4._E">NKIP04!$J$12</definedName>
    <definedName name="NKIP04.4._EE">NKIP04!$K$12</definedName>
    <definedName name="NKIP04.4._F">NKIP04!$L$12</definedName>
    <definedName name="NKIP04.4._G">NKIP04!$M$12</definedName>
    <definedName name="NKIP04.4._H">NKIP04!$N$12</definedName>
    <definedName name="NKIP04.4._I">NKIP04!$O$12</definedName>
    <definedName name="NKIP04.4._J">NKIP04!$P$12</definedName>
    <definedName name="NKIP04.4._K">NKIP04!$Q$12</definedName>
    <definedName name="NKIP04.4._L">NKIP04!$R$12</definedName>
    <definedName name="NKIP04.4._M">NKIP04!$S$12</definedName>
    <definedName name="NKIP04.4._N">NKIP04!$T$12</definedName>
    <definedName name="NKIP04.4._O">NKIP04!$U$12</definedName>
    <definedName name="NKIP04.4._P">NKIP04!$V$12</definedName>
    <definedName name="NKIP04.4._Q">NKIP04!$W$12</definedName>
    <definedName name="NKIP04.4._R">NKIP04!$X$12</definedName>
    <definedName name="NKIP04.5._A">NKIP04!$D$13</definedName>
    <definedName name="NKIP04.5._AA">NKIP04!$E$13</definedName>
    <definedName name="NKIP04.5._B">NKIP04!$F$13</definedName>
    <definedName name="NKIP04.5._C">NKIP04!$G$13</definedName>
    <definedName name="NKIP04.5._CC">NKIP04!$H$13</definedName>
    <definedName name="NKIP04.5._D">NKIP04!$I$13</definedName>
    <definedName name="NKIP04.5._E">NKIP04!$J$13</definedName>
    <definedName name="NKIP04.5._EE">NKIP04!$K$13</definedName>
    <definedName name="NKIP04.5._F">NKIP04!$L$13</definedName>
    <definedName name="NKIP04.5._G">NKIP04!$M$13</definedName>
    <definedName name="NKIP04.5._H">NKIP04!$N$13</definedName>
    <definedName name="NKIP04.5._I">NKIP04!$O$13</definedName>
    <definedName name="NKIP04.5._J">NKIP04!$P$13</definedName>
    <definedName name="NKIP04.5._K">NKIP04!$Q$13</definedName>
    <definedName name="NKIP04.5._L">NKIP04!$R$13</definedName>
    <definedName name="NKIP04.5._M">NKIP04!$S$13</definedName>
    <definedName name="NKIP04.5._N">NKIP04!$T$13</definedName>
    <definedName name="NKIP04.5._O">NKIP04!$U$13</definedName>
    <definedName name="NKIP04.5._P">NKIP04!$V$13</definedName>
    <definedName name="NKIP04.5._Q">NKIP04!$W$13</definedName>
    <definedName name="NKIP04.5._R">NKIP04!$X$13</definedName>
    <definedName name="NKIP04.6._A">NKIP04!$D$14</definedName>
    <definedName name="NKIP04.6._AA">NKIP04!$E$14</definedName>
    <definedName name="NKIP04.6._B">NKIP04!$F$14</definedName>
    <definedName name="NKIP04.6._C">NKIP04!$G$14</definedName>
    <definedName name="NKIP04.6._CC">NKIP04!$H$14</definedName>
    <definedName name="NKIP04.6._D">NKIP04!$I$14</definedName>
    <definedName name="NKIP04.6._E">NKIP04!$J$14</definedName>
    <definedName name="NKIP04.6._EE">NKIP04!$K$14</definedName>
    <definedName name="NKIP04.6._F">NKIP04!$L$14</definedName>
    <definedName name="NKIP04.6._G">NKIP04!$M$14</definedName>
    <definedName name="NKIP04.6._H">NKIP04!$N$14</definedName>
    <definedName name="NKIP04.6._I">NKIP04!$O$14</definedName>
    <definedName name="NKIP04.6._J">NKIP04!$P$14</definedName>
    <definedName name="NKIP04.6._K">NKIP04!$Q$14</definedName>
    <definedName name="NKIP04.6._L">NKIP04!$R$14</definedName>
    <definedName name="NKIP04.6._M">NKIP04!$S$14</definedName>
    <definedName name="NKIP04.6._N">NKIP04!$T$14</definedName>
    <definedName name="NKIP04.6._O">NKIP04!$U$14</definedName>
    <definedName name="NKIP04.6._P">NKIP04!$V$14</definedName>
    <definedName name="NKIP04.6._Q">NKIP04!$W$14</definedName>
    <definedName name="NKIP04.6._R">NKIP04!$X$14</definedName>
    <definedName name="NKIP04.7._A">NKIP04!$D$15</definedName>
    <definedName name="NKIP04.7._AA">NKIP04!$E$15</definedName>
    <definedName name="NKIP04.7._B">NKIP04!$F$15</definedName>
    <definedName name="NKIP04.7._C">NKIP04!$G$15</definedName>
    <definedName name="NKIP04.7._CC">NKIP04!$H$15</definedName>
    <definedName name="NKIP04.7._D">NKIP04!$I$15</definedName>
    <definedName name="NKIP04.7._E">NKIP04!$J$15</definedName>
    <definedName name="NKIP04.7._EE">NKIP04!$K$15</definedName>
    <definedName name="NKIP04.7._F">NKIP04!$L$15</definedName>
    <definedName name="NKIP04.7._G">NKIP04!$M$15</definedName>
    <definedName name="NKIP04.7._H">NKIP04!$N$15</definedName>
    <definedName name="NKIP04.7._I">NKIP04!$O$15</definedName>
    <definedName name="NKIP04.7._J">NKIP04!$P$15</definedName>
    <definedName name="NKIP04.7._K">NKIP04!$Q$15</definedName>
    <definedName name="NKIP04.7._L">NKIP04!$R$15</definedName>
    <definedName name="NKIP04.7._M">NKIP04!$S$15</definedName>
    <definedName name="NKIP04.7._N">NKIP04!$T$15</definedName>
    <definedName name="NKIP04.7._O">NKIP04!$U$15</definedName>
    <definedName name="NKIP04.7._P">NKIP04!$V$15</definedName>
    <definedName name="NKIP04.7._Q">NKIP04!$W$15</definedName>
    <definedName name="NKIP04.7._R">NKIP04!$X$15</definedName>
    <definedName name="NKIP05.1._A">NKIP05!$D$7</definedName>
    <definedName name="NKIP05.1._B">NKIP05!$E$7</definedName>
    <definedName name="NKIP05.1._C">NKIP05!$F$7</definedName>
    <definedName name="NKIP05.1._D">NKIP05!$G$7</definedName>
    <definedName name="NKIP05.1._E">NKIP05!$H$7</definedName>
    <definedName name="NKIP05.1._F">NKIP05!$I$7</definedName>
    <definedName name="NKIP05.1._G">NKIP05!$J$7</definedName>
    <definedName name="NKIP05.1._H">NKIP05!$K$7</definedName>
    <definedName name="NKIP05.1._I">NKIP05!$L$7</definedName>
    <definedName name="NKIP05.1._J">NKIP05!$M$7</definedName>
    <definedName name="NKIP05.1._K">NKIP05!$N$7</definedName>
    <definedName name="NKIP05.1._L">NKIP05!$O$7</definedName>
    <definedName name="NKIP05.1.1._A">NKIP05!$D$8</definedName>
    <definedName name="NKIP05.1.1._B">NKIP05!$E$8</definedName>
    <definedName name="NKIP05.1.1._C">NKIP05!$F$8</definedName>
    <definedName name="NKIP05.1.1._D">NKIP05!$G$8</definedName>
    <definedName name="NKIP05.1.1._E">NKIP05!$H$8</definedName>
    <definedName name="NKIP05.1.1._F">NKIP05!$I$8</definedName>
    <definedName name="NKIP05.1.1._G">NKIP05!$J$8</definedName>
    <definedName name="NKIP05.1.1._H">NKIP05!$K$8</definedName>
    <definedName name="NKIP05.1.1._I">NKIP05!$L$8</definedName>
    <definedName name="NKIP05.1.1._J">NKIP05!$M$8</definedName>
    <definedName name="NKIP05.1.1._K">NKIP05!$N$8</definedName>
    <definedName name="NKIP05.1.1._L">NKIP05!$O$8</definedName>
    <definedName name="NKIP05.1.2._A">NKIP05!$D$9</definedName>
    <definedName name="NKIP05.1.2._B">NKIP05!$E$9</definedName>
    <definedName name="NKIP05.1.2._C">NKIP05!$F$9</definedName>
    <definedName name="NKIP05.1.2._D">NKIP05!$G$9</definedName>
    <definedName name="NKIP05.1.2._E">NKIP05!$H$9</definedName>
    <definedName name="NKIP05.1.2._F">NKIP05!$I$9</definedName>
    <definedName name="NKIP05.1.2._G">NKIP05!$J$9</definedName>
    <definedName name="NKIP05.1.2._H">NKIP05!$K$9</definedName>
    <definedName name="NKIP05.1.2._I">NKIP05!$L$9</definedName>
    <definedName name="NKIP05.1.2._J">NKIP05!$M$9</definedName>
    <definedName name="NKIP05.1.2._K">NKIP05!$N$9</definedName>
    <definedName name="NKIP05.1.2._L">NKIP05!$O$9</definedName>
    <definedName name="NKIP05.1.3._A">NKIP05!$D$10</definedName>
    <definedName name="NKIP05.1.3._B">NKIP05!$E$10</definedName>
    <definedName name="NKIP05.1.3._C">NKIP05!$F$10</definedName>
    <definedName name="NKIP05.1.3._D">NKIP05!$G$10</definedName>
    <definedName name="NKIP05.1.3._E">NKIP05!$H$10</definedName>
    <definedName name="NKIP05.1.3._F">NKIP05!$I$10</definedName>
    <definedName name="NKIP05.1.3._G">NKIP05!$J$10</definedName>
    <definedName name="NKIP05.1.3._H">NKIP05!$K$10</definedName>
    <definedName name="NKIP05.1.3._I">NKIP05!$L$10</definedName>
    <definedName name="NKIP05.1.3._J">NKIP05!$M$10</definedName>
    <definedName name="NKIP05.1.3._K">NKIP05!$N$10</definedName>
    <definedName name="NKIP05.1.3._L">NKIP05!$O$10</definedName>
    <definedName name="NKIP05.1.4._A">NKIP05!$D$11</definedName>
    <definedName name="NKIP05.1.4._B">NKIP05!$E$11</definedName>
    <definedName name="NKIP05.1.4._C">NKIP05!$F$11</definedName>
    <definedName name="NKIP05.1.4._D">NKIP05!$G$11</definedName>
    <definedName name="NKIP05.1.4._E">NKIP05!$H$11</definedName>
    <definedName name="NKIP05.1.4._F">NKIP05!$I$11</definedName>
    <definedName name="NKIP05.1.4._G">NKIP05!$J$11</definedName>
    <definedName name="NKIP05.1.4._H">NKIP05!$K$11</definedName>
    <definedName name="NKIP05.1.4._I">NKIP05!$L$11</definedName>
    <definedName name="NKIP05.1.4._J">NKIP05!$M$11</definedName>
    <definedName name="NKIP05.1.4._K">NKIP05!$N$11</definedName>
    <definedName name="NKIP05.1.4._L">NKIP05!$O$11</definedName>
    <definedName name="NKIP05.1.5._A">NKIP05!$D$12</definedName>
    <definedName name="NKIP05.1.5._B">NKIP05!$E$12</definedName>
    <definedName name="NKIP05.1.5._C">NKIP05!$F$12</definedName>
    <definedName name="NKIP05.1.5._D">NKIP05!$G$12</definedName>
    <definedName name="NKIP05.1.5._E">NKIP05!$H$12</definedName>
    <definedName name="NKIP05.1.5._F">NKIP05!$I$12</definedName>
    <definedName name="NKIP05.1.5._G">NKIP05!$J$12</definedName>
    <definedName name="NKIP05.1.5._H">NKIP05!$K$12</definedName>
    <definedName name="NKIP05.1.5._I">NKIP05!$L$12</definedName>
    <definedName name="NKIP05.1.5._J">NKIP05!$M$12</definedName>
    <definedName name="NKIP05.1.5._K">NKIP05!$N$12</definedName>
    <definedName name="NKIP05.1.5._L">NKIP05!$O$12</definedName>
    <definedName name="NKIP05.1.6._A">NKIP05!$D$13</definedName>
    <definedName name="NKIP05.1.6._B">NKIP05!$E$13</definedName>
    <definedName name="NKIP05.1.6._C">NKIP05!$F$13</definedName>
    <definedName name="NKIP05.1.6._D">NKIP05!$G$13</definedName>
    <definedName name="NKIP05.1.6._E">NKIP05!$H$13</definedName>
    <definedName name="NKIP05.1.6._F">NKIP05!$I$13</definedName>
    <definedName name="NKIP05.1.6._G">NKIP05!$J$13</definedName>
    <definedName name="NKIP05.1.6._H">NKIP05!$K$13</definedName>
    <definedName name="NKIP05.1.6._I">NKIP05!$L$13</definedName>
    <definedName name="NKIP05.1.6._J">NKIP05!$M$13</definedName>
    <definedName name="NKIP05.1.6._K">NKIP05!$N$13</definedName>
    <definedName name="NKIP05.1.6._L">NKIP05!$O$13</definedName>
    <definedName name="NKIP05.1.7._A">NKIP05!$D$14</definedName>
    <definedName name="NKIP05.1.7._B">NKIP05!$E$14</definedName>
    <definedName name="NKIP05.1.7._C">NKIP05!$F$14</definedName>
    <definedName name="NKIP05.1.7._D">NKIP05!$G$14</definedName>
    <definedName name="NKIP05.1.7._E">NKIP05!$H$14</definedName>
    <definedName name="NKIP05.1.7._F">NKIP05!$I$14</definedName>
    <definedName name="NKIP05.1.7._G">NKIP05!$J$14</definedName>
    <definedName name="NKIP05.1.7._H">NKIP05!$K$14</definedName>
    <definedName name="NKIP05.1.7._I">NKIP05!$L$14</definedName>
    <definedName name="NKIP05.1.7._J">NKIP05!$M$14</definedName>
    <definedName name="NKIP05.1.7._K">NKIP05!$N$14</definedName>
    <definedName name="NKIP05.1.7._L">NKIP05!$O$14</definedName>
    <definedName name="NKIP05.2._A">NKIP05!$D$15</definedName>
    <definedName name="NKIP05.2._B">NKIP05!$E$15</definedName>
    <definedName name="NKIP05.2._C">NKIP05!$F$15</definedName>
    <definedName name="NKIP05.2._D">NKIP05!$G$15</definedName>
    <definedName name="NKIP05.2._E">NKIP05!$H$15</definedName>
    <definedName name="NKIP05.2._F">NKIP05!$I$15</definedName>
    <definedName name="NKIP05.2._G">NKIP05!$J$15</definedName>
    <definedName name="NKIP05.2._H">NKIP05!$K$15</definedName>
    <definedName name="NKIP05.2._I">NKIP05!$L$15</definedName>
    <definedName name="NKIP05.2._J">NKIP05!$M$15</definedName>
    <definedName name="NKIP05.2._K">NKIP05!$N$15</definedName>
    <definedName name="NKIP05.2._L">NKIP05!$O$15</definedName>
    <definedName name="NKIP05.2.1._A">NKIP05!$D$16</definedName>
    <definedName name="NKIP05.2.1._B">NKIP05!$E$16</definedName>
    <definedName name="NKIP05.2.1._C">NKIP05!$F$16</definedName>
    <definedName name="NKIP05.2.1._D">NKIP05!$G$16</definedName>
    <definedName name="NKIP05.2.1._E">NKIP05!$H$16</definedName>
    <definedName name="NKIP05.2.1._F">NKIP05!$I$16</definedName>
    <definedName name="NKIP05.2.1._G">NKIP05!$J$16</definedName>
    <definedName name="NKIP05.2.1._H">NKIP05!$K$16</definedName>
    <definedName name="NKIP05.2.1._I">NKIP05!$L$16</definedName>
    <definedName name="NKIP05.2.1._J">NKIP05!$M$16</definedName>
    <definedName name="NKIP05.2.1._K">NKIP05!$N$16</definedName>
    <definedName name="NKIP05.2.1._L">NKIP05!$O$16</definedName>
    <definedName name="NKIP05.2.2._A">NKIP05!$D$17</definedName>
    <definedName name="NKIP05.2.2._B">NKIP05!$E$17</definedName>
    <definedName name="NKIP05.2.2._C">NKIP05!$F$17</definedName>
    <definedName name="NKIP05.2.2._D">NKIP05!$G$17</definedName>
    <definedName name="NKIP05.2.2._E">NKIP05!$H$17</definedName>
    <definedName name="NKIP05.2.2._F">NKIP05!$I$17</definedName>
    <definedName name="NKIP05.2.2._G">NKIP05!$J$17</definedName>
    <definedName name="NKIP05.2.2._H">NKIP05!$K$17</definedName>
    <definedName name="NKIP05.2.2._I">NKIP05!$L$17</definedName>
    <definedName name="NKIP05.2.2._J">NKIP05!$M$17</definedName>
    <definedName name="NKIP05.2.2._K">NKIP05!$N$17</definedName>
    <definedName name="NKIP05.2.2._L">NKIP05!$O$17</definedName>
    <definedName name="NKIP05.2.3._A">NKIP05!$D$18</definedName>
    <definedName name="NKIP05.2.3._B">NKIP05!$E$18</definedName>
    <definedName name="NKIP05.2.3._C">NKIP05!$F$18</definedName>
    <definedName name="NKIP05.2.3._D">NKIP05!$G$18</definedName>
    <definedName name="NKIP05.2.3._E">NKIP05!$H$18</definedName>
    <definedName name="NKIP05.2.3._F">NKIP05!$I$18</definedName>
    <definedName name="NKIP05.2.3._G">NKIP05!$J$18</definedName>
    <definedName name="NKIP05.2.3._H">NKIP05!$K$18</definedName>
    <definedName name="NKIP05.2.3._I">NKIP05!$L$18</definedName>
    <definedName name="NKIP05.2.3._J">NKIP05!$M$18</definedName>
    <definedName name="NKIP05.2.3._K">NKIP05!$N$18</definedName>
    <definedName name="NKIP05.2.3._L">NKIP05!$O$18</definedName>
    <definedName name="NKIP05.2.4._A">NKIP05!$D$19</definedName>
    <definedName name="NKIP05.2.4._B">NKIP05!$E$19</definedName>
    <definedName name="NKIP05.2.4._C">NKIP05!$F$19</definedName>
    <definedName name="NKIP05.2.4._D">NKIP05!$G$19</definedName>
    <definedName name="NKIP05.2.4._E">NKIP05!$H$19</definedName>
    <definedName name="NKIP05.2.4._F">NKIP05!$I$19</definedName>
    <definedName name="NKIP05.2.4._G">NKIP05!$J$19</definedName>
    <definedName name="NKIP05.2.4._H">NKIP05!$K$19</definedName>
    <definedName name="NKIP05.2.4._I">NKIP05!$L$19</definedName>
    <definedName name="NKIP05.2.4._J">NKIP05!$M$19</definedName>
    <definedName name="NKIP05.2.4._K">NKIP05!$N$19</definedName>
    <definedName name="NKIP05.2.4._L">NKIP05!$O$19</definedName>
    <definedName name="NKIP05.2.5._A">NKIP05!$D$20</definedName>
    <definedName name="NKIP05.2.5._B">NKIP05!$E$20</definedName>
    <definedName name="NKIP05.2.5._C">NKIP05!$F$20</definedName>
    <definedName name="NKIP05.2.5._D">NKIP05!$G$20</definedName>
    <definedName name="NKIP05.2.5._E">NKIP05!$H$20</definedName>
    <definedName name="NKIP05.2.5._F">NKIP05!$I$20</definedName>
    <definedName name="NKIP05.2.5._G">NKIP05!$J$20</definedName>
    <definedName name="NKIP05.2.5._H">NKIP05!$K$20</definedName>
    <definedName name="NKIP05.2.5._I">NKIP05!$L$20</definedName>
    <definedName name="NKIP05.2.5._J">NKIP05!$M$20</definedName>
    <definedName name="NKIP05.2.5._K">NKIP05!$N$20</definedName>
    <definedName name="NKIP05.2.5._L">NKIP05!$O$20</definedName>
    <definedName name="NKIP05.2.6._A">NKIP05!$D$21</definedName>
    <definedName name="NKIP05.2.6._B">NKIP05!$E$21</definedName>
    <definedName name="NKIP05.2.6._C">NKIP05!$F$21</definedName>
    <definedName name="NKIP05.2.6._D">NKIP05!$G$21</definedName>
    <definedName name="NKIP05.2.6._E">NKIP05!$H$21</definedName>
    <definedName name="NKIP05.2.6._F">NKIP05!$I$21</definedName>
    <definedName name="NKIP05.2.6._G">NKIP05!$J$21</definedName>
    <definedName name="NKIP05.2.6._H">NKIP05!$K$21</definedName>
    <definedName name="NKIP05.2.6._I">NKIP05!$L$21</definedName>
    <definedName name="NKIP05.2.6._J">NKIP05!$M$21</definedName>
    <definedName name="NKIP05.2.6._K">NKIP05!$N$21</definedName>
    <definedName name="NKIP05.2.6._L">NKIP05!$O$21</definedName>
    <definedName name="NKIP05.2.7._A">NKIP05!$D$22</definedName>
    <definedName name="NKIP05.2.7._B">NKIP05!$E$22</definedName>
    <definedName name="NKIP05.2.7._C">NKIP05!$F$22</definedName>
    <definedName name="NKIP05.2.7._D">NKIP05!$G$22</definedName>
    <definedName name="NKIP05.2.7._E">NKIP05!$H$22</definedName>
    <definedName name="NKIP05.2.7._F">NKIP05!$I$22</definedName>
    <definedName name="NKIP05.2.7._G">NKIP05!$J$22</definedName>
    <definedName name="NKIP05.2.7._H">NKIP05!$K$22</definedName>
    <definedName name="NKIP05.2.7._I">NKIP05!$L$22</definedName>
    <definedName name="NKIP05.2.7._J">NKIP05!$M$22</definedName>
    <definedName name="NKIP05.2.7._K">NKIP05!$N$22</definedName>
    <definedName name="NKIP05.2.7._L">NKIP05!$O$22</definedName>
    <definedName name="NKIP05.3._A">NKIP05!$D$23</definedName>
    <definedName name="NKIP05.3._B">NKIP05!$E$23</definedName>
    <definedName name="NKIP05.3._C">NKIP05!$F$23</definedName>
    <definedName name="NKIP05.3._D">NKIP05!$G$23</definedName>
    <definedName name="NKIP05.3._E">NKIP05!$H$23</definedName>
    <definedName name="NKIP05.3._F">NKIP05!$I$23</definedName>
    <definedName name="NKIP05.3._G">NKIP05!$J$23</definedName>
    <definedName name="NKIP05.3._H">NKIP05!$K$23</definedName>
    <definedName name="NKIP05.3._I">NKIP05!$L$23</definedName>
    <definedName name="NKIP05.3._J">NKIP05!$M$23</definedName>
    <definedName name="NKIP05.3._K">NKIP05!$N$23</definedName>
    <definedName name="NKIP05.3._L">NKIP05!$O$23</definedName>
    <definedName name="NKIP05.3.1._A">NKIP05!$D$24</definedName>
    <definedName name="NKIP05.3.1._B">NKIP05!$E$24</definedName>
    <definedName name="NKIP05.3.1._C">NKIP05!$F$24</definedName>
    <definedName name="NKIP05.3.1._D">NKIP05!$G$24</definedName>
    <definedName name="NKIP05.3.1._E">NKIP05!$H$24</definedName>
    <definedName name="NKIP05.3.1._F">NKIP05!$I$24</definedName>
    <definedName name="NKIP05.3.1._G">NKIP05!$J$24</definedName>
    <definedName name="NKIP05.3.1._H">NKIP05!$K$24</definedName>
    <definedName name="NKIP05.3.1._I">NKIP05!$L$24</definedName>
    <definedName name="NKIP05.3.1._J">NKIP05!$M$24</definedName>
    <definedName name="NKIP05.3.1._K">NKIP05!$N$24</definedName>
    <definedName name="NKIP05.3.1._L">NKIP05!$O$24</definedName>
    <definedName name="NKIP05.3.2._A">NKIP05!$D$25</definedName>
    <definedName name="NKIP05.3.2._B">NKIP05!$E$25</definedName>
    <definedName name="NKIP05.3.2._C">NKIP05!$F$25</definedName>
    <definedName name="NKIP05.3.2._D">NKIP05!$G$25</definedName>
    <definedName name="NKIP05.3.2._E">NKIP05!$H$25</definedName>
    <definedName name="NKIP05.3.2._F">NKIP05!$I$25</definedName>
    <definedName name="NKIP05.3.2._G">NKIP05!$J$25</definedName>
    <definedName name="NKIP05.3.2._H">NKIP05!$K$25</definedName>
    <definedName name="NKIP05.3.2._I">NKIP05!$L$25</definedName>
    <definedName name="NKIP05.3.2._J">NKIP05!$M$25</definedName>
    <definedName name="NKIP05.3.2._K">NKIP05!$N$25</definedName>
    <definedName name="NKIP05.3.2._L">NKIP05!$O$25</definedName>
    <definedName name="NKIP05.3.3._A">NKIP05!$D$26</definedName>
    <definedName name="NKIP05.3.3._B">NKIP05!$E$26</definedName>
    <definedName name="NKIP05.3.3._C">NKIP05!$F$26</definedName>
    <definedName name="NKIP05.3.3._D">NKIP05!$G$26</definedName>
    <definedName name="NKIP05.3.3._E">NKIP05!$H$26</definedName>
    <definedName name="NKIP05.3.3._F">NKIP05!$I$26</definedName>
    <definedName name="NKIP05.3.3._G">NKIP05!$J$26</definedName>
    <definedName name="NKIP05.3.3._H">NKIP05!$K$26</definedName>
    <definedName name="NKIP05.3.3._I">NKIP05!$L$26</definedName>
    <definedName name="NKIP05.3.3._J">NKIP05!$M$26</definedName>
    <definedName name="NKIP05.3.3._K">NKIP05!$N$26</definedName>
    <definedName name="NKIP05.3.3._L">NKIP05!$O$26</definedName>
    <definedName name="NKIP05.3.4._A">NKIP05!$D$27</definedName>
    <definedName name="NKIP05.3.4._B">NKIP05!$E$27</definedName>
    <definedName name="NKIP05.3.4._C">NKIP05!$F$27</definedName>
    <definedName name="NKIP05.3.4._D">NKIP05!$G$27</definedName>
    <definedName name="NKIP05.3.4._E">NKIP05!$H$27</definedName>
    <definedName name="NKIP05.3.4._F">NKIP05!$I$27</definedName>
    <definedName name="NKIP05.3.4._G">NKIP05!$J$27</definedName>
    <definedName name="NKIP05.3.4._H">NKIP05!$K$27</definedName>
    <definedName name="NKIP05.3.4._I">NKIP05!$L$27</definedName>
    <definedName name="NKIP05.3.4._J">NKIP05!$M$27</definedName>
    <definedName name="NKIP05.3.4._K">NKIP05!$N$27</definedName>
    <definedName name="NKIP05.3.4._L">NKIP05!$O$27</definedName>
    <definedName name="NKIP05.3.5._A">NKIP05!$D$28</definedName>
    <definedName name="NKIP05.3.5._B">NKIP05!$E$28</definedName>
    <definedName name="NKIP05.3.5._C">NKIP05!$F$28</definedName>
    <definedName name="NKIP05.3.5._D">NKIP05!$G$28</definedName>
    <definedName name="NKIP05.3.5._E">NKIP05!$H$28</definedName>
    <definedName name="NKIP05.3.5._F">NKIP05!$I$28</definedName>
    <definedName name="NKIP05.3.5._G">NKIP05!$J$28</definedName>
    <definedName name="NKIP05.3.5._H">NKIP05!$K$28</definedName>
    <definedName name="NKIP05.3.5._I">NKIP05!$L$28</definedName>
    <definedName name="NKIP05.3.5._J">NKIP05!$M$28</definedName>
    <definedName name="NKIP05.3.5._K">NKIP05!$N$28</definedName>
    <definedName name="NKIP05.3.5._L">NKIP05!$O$28</definedName>
    <definedName name="NKIP05.3.6._A">NKIP05!$D$29</definedName>
    <definedName name="NKIP05.3.6._B">NKIP05!$E$29</definedName>
    <definedName name="NKIP05.3.6._C">NKIP05!$F$29</definedName>
    <definedName name="NKIP05.3.6._D">NKIP05!$G$29</definedName>
    <definedName name="NKIP05.3.6._E">NKIP05!$H$29</definedName>
    <definedName name="NKIP05.3.6._F">NKIP05!$I$29</definedName>
    <definedName name="NKIP05.3.6._G">NKIP05!$J$29</definedName>
    <definedName name="NKIP05.3.6._H">NKIP05!$K$29</definedName>
    <definedName name="NKIP05.3.6._I">NKIP05!$L$29</definedName>
    <definedName name="NKIP05.3.6._J">NKIP05!$M$29</definedName>
    <definedName name="NKIP05.3.6._K">NKIP05!$N$29</definedName>
    <definedName name="NKIP05.3.6._L">NKIP05!$O$29</definedName>
    <definedName name="NKIP05.3.7._A">NKIP05!$D$30</definedName>
    <definedName name="NKIP05.3.7._B">NKIP05!$E$30</definedName>
    <definedName name="NKIP05.3.7._C">NKIP05!$F$30</definedName>
    <definedName name="NKIP05.3.7._D">NKIP05!$G$30</definedName>
    <definedName name="NKIP05.3.7._E">NKIP05!$H$30</definedName>
    <definedName name="NKIP05.3.7._F">NKIP05!$I$30</definedName>
    <definedName name="NKIP05.3.7._G">NKIP05!$J$30</definedName>
    <definedName name="NKIP05.3.7._H">NKIP05!$K$30</definedName>
    <definedName name="NKIP05.3.7._I">NKIP05!$L$30</definedName>
    <definedName name="NKIP05.3.7._J">NKIP05!$M$30</definedName>
    <definedName name="NKIP05.3.7._K">NKIP05!$N$30</definedName>
    <definedName name="NKIP05.3.7._L">NKIP05!$O$30</definedName>
    <definedName name="NKIP05.4._A">NKIP05!$D$31</definedName>
    <definedName name="NKIP05.4._B">NKIP05!$E$31</definedName>
    <definedName name="NKIP05.4._C">NKIP05!$F$31</definedName>
    <definedName name="NKIP05.4._D">NKIP05!$G$31</definedName>
    <definedName name="NKIP05.4._E">NKIP05!$H$31</definedName>
    <definedName name="NKIP05.4._F">NKIP05!$I$31</definedName>
    <definedName name="NKIP05.4._G">NKIP05!$J$31</definedName>
    <definedName name="NKIP05.4._H">NKIP05!$K$31</definedName>
    <definedName name="NKIP05.4._I">NKIP05!$L$31</definedName>
    <definedName name="NKIP05.4._J">NKIP05!$M$31</definedName>
    <definedName name="NKIP05.4._K">NKIP05!$N$31</definedName>
    <definedName name="NKIP05.4._L">NKIP05!$O$31</definedName>
    <definedName name="NKIP05.4.1._A">NKIP05!$D$32</definedName>
    <definedName name="NKIP05.4.1._B">NKIP05!$E$32</definedName>
    <definedName name="NKIP05.4.1._C">NKIP05!$F$32</definedName>
    <definedName name="NKIP05.4.1._D">NKIP05!$G$32</definedName>
    <definedName name="NKIP05.4.1._E">NKIP05!$H$32</definedName>
    <definedName name="NKIP05.4.1._F">NKIP05!$I$32</definedName>
    <definedName name="NKIP05.4.1._G">NKIP05!$J$32</definedName>
    <definedName name="NKIP05.4.1._H">NKIP05!$K$32</definedName>
    <definedName name="NKIP05.4.1._I">NKIP05!$L$32</definedName>
    <definedName name="NKIP05.4.1._J">NKIP05!$M$32</definedName>
    <definedName name="NKIP05.4.1._K">NKIP05!$N$32</definedName>
    <definedName name="NKIP05.4.1._L">NKIP05!$O$32</definedName>
    <definedName name="NKIP05.4.2._A">NKIP05!$D$33</definedName>
    <definedName name="NKIP05.4.2._B">NKIP05!$E$33</definedName>
    <definedName name="NKIP05.4.2._C">NKIP05!$F$33</definedName>
    <definedName name="NKIP05.4.2._D">NKIP05!$G$33</definedName>
    <definedName name="NKIP05.4.2._E">NKIP05!$H$33</definedName>
    <definedName name="NKIP05.4.2._F">NKIP05!$I$33</definedName>
    <definedName name="NKIP05.4.2._G">NKIP05!$J$33</definedName>
    <definedName name="NKIP05.4.2._H">NKIP05!$K$33</definedName>
    <definedName name="NKIP05.4.2._I">NKIP05!$L$33</definedName>
    <definedName name="NKIP05.4.2._J">NKIP05!$M$33</definedName>
    <definedName name="NKIP05.4.2._K">NKIP05!$N$33</definedName>
    <definedName name="NKIP05.4.2._L">NKIP05!$O$33</definedName>
    <definedName name="NKIP05.4.3._A">NKIP05!$D$34</definedName>
    <definedName name="NKIP05.4.3._B">NKIP05!$E$34</definedName>
    <definedName name="NKIP05.4.3._C">NKIP05!$F$34</definedName>
    <definedName name="NKIP05.4.3._D">NKIP05!$G$34</definedName>
    <definedName name="NKIP05.4.3._E">NKIP05!$H$34</definedName>
    <definedName name="NKIP05.4.3._F">NKIP05!$I$34</definedName>
    <definedName name="NKIP05.4.3._G">NKIP05!$J$34</definedName>
    <definedName name="NKIP05.4.3._H">NKIP05!$K$34</definedName>
    <definedName name="NKIP05.4.3._I">NKIP05!$L$34</definedName>
    <definedName name="NKIP05.4.3._J">NKIP05!$M$34</definedName>
    <definedName name="NKIP05.4.3._K">NKIP05!$N$34</definedName>
    <definedName name="NKIP05.4.3._L">NKIP05!$O$34</definedName>
    <definedName name="NKIP05.4.4._A">NKIP05!$D$35</definedName>
    <definedName name="NKIP05.4.4._B">NKIP05!$E$35</definedName>
    <definedName name="NKIP05.4.4._C">NKIP05!$F$35</definedName>
    <definedName name="NKIP05.4.4._D">NKIP05!$G$35</definedName>
    <definedName name="NKIP05.4.4._E">NKIP05!$H$35</definedName>
    <definedName name="NKIP05.4.4._F">NKIP05!$I$35</definedName>
    <definedName name="NKIP05.4.4._G">NKIP05!$J$35</definedName>
    <definedName name="NKIP05.4.4._H">NKIP05!$K$35</definedName>
    <definedName name="NKIP05.4.4._I">NKIP05!$L$35</definedName>
    <definedName name="NKIP05.4.4._J">NKIP05!$M$35</definedName>
    <definedName name="NKIP05.4.4._K">NKIP05!$N$35</definedName>
    <definedName name="NKIP05.4.4._L">NKIP05!$O$35</definedName>
    <definedName name="NKIP05.4.5._A">NKIP05!$D$36</definedName>
    <definedName name="NKIP05.4.5._B">NKIP05!$E$36</definedName>
    <definedName name="NKIP05.4.5._C">NKIP05!$F$36</definedName>
    <definedName name="NKIP05.4.5._D">NKIP05!$G$36</definedName>
    <definedName name="NKIP05.4.5._E">NKIP05!$H$36</definedName>
    <definedName name="NKIP05.4.5._F">NKIP05!$I$36</definedName>
    <definedName name="NKIP05.4.5._G">NKIP05!$J$36</definedName>
    <definedName name="NKIP05.4.5._H">NKIP05!$K$36</definedName>
    <definedName name="NKIP05.4.5._I">NKIP05!$L$36</definedName>
    <definedName name="NKIP05.4.5._J">NKIP05!$M$36</definedName>
    <definedName name="NKIP05.4.5._K">NKIP05!$N$36</definedName>
    <definedName name="NKIP05.4.5._L">NKIP05!$O$36</definedName>
    <definedName name="NKIP05.4.6._A">NKIP05!$D$37</definedName>
    <definedName name="NKIP05.4.6._B">NKIP05!$E$37</definedName>
    <definedName name="NKIP05.4.6._C">NKIP05!$F$37</definedName>
    <definedName name="NKIP05.4.6._D">NKIP05!$G$37</definedName>
    <definedName name="NKIP05.4.6._E">NKIP05!$H$37</definedName>
    <definedName name="NKIP05.4.6._F">NKIP05!$I$37</definedName>
    <definedName name="NKIP05.4.6._G">NKIP05!$J$37</definedName>
    <definedName name="NKIP05.4.6._H">NKIP05!$K$37</definedName>
    <definedName name="NKIP05.4.6._I">NKIP05!$L$37</definedName>
    <definedName name="NKIP05.4.6._J">NKIP05!$M$37</definedName>
    <definedName name="NKIP05.4.6._K">NKIP05!$N$37</definedName>
    <definedName name="NKIP05.4.6._L">NKIP05!$O$37</definedName>
    <definedName name="NKIP05.4.7._A">NKIP05!$D$38</definedName>
    <definedName name="NKIP05.4.7._B">NKIP05!$E$38</definedName>
    <definedName name="NKIP05.4.7._C">NKIP05!$F$38</definedName>
    <definedName name="NKIP05.4.7._D">NKIP05!$G$38</definedName>
    <definedName name="NKIP05.4.7._E">NKIP05!$H$38</definedName>
    <definedName name="NKIP05.4.7._F">NKIP05!$I$38</definedName>
    <definedName name="NKIP05.4.7._G">NKIP05!$J$38</definedName>
    <definedName name="NKIP05.4.7._H">NKIP05!$K$38</definedName>
    <definedName name="NKIP05.4.7._I">NKIP05!$L$38</definedName>
    <definedName name="NKIP05.4.7._J">NKIP05!$M$38</definedName>
    <definedName name="NKIP05.4.7._K">NKIP05!$N$38</definedName>
    <definedName name="NKIP05.4.7._L">NKIP05!$O$38</definedName>
    <definedName name="NKIP05.5._A">NKIP05!$D$39</definedName>
    <definedName name="NKIP05.5._B">NKIP05!$E$39</definedName>
    <definedName name="NKIP05.5._C">NKIP05!$F$39</definedName>
    <definedName name="NKIP05.5._D">NKIP05!$G$39</definedName>
    <definedName name="NKIP05.5._E">NKIP05!$H$39</definedName>
    <definedName name="NKIP05.5._F">NKIP05!$I$39</definedName>
    <definedName name="NKIP05.5._G">NKIP05!$J$39</definedName>
    <definedName name="NKIP05.5._H">NKIP05!$K$39</definedName>
    <definedName name="NKIP05.5._I">NKIP05!$L$39</definedName>
    <definedName name="NKIP05.5._J">NKIP05!$M$39</definedName>
    <definedName name="NKIP05.5._K">NKIP05!$N$39</definedName>
    <definedName name="NKIP05.5._L">NKIP05!$O$39</definedName>
    <definedName name="NKIP08.1._A">NKIP08!$D$6</definedName>
    <definedName name="NKIP08.1._B">NKIP08!$E$6</definedName>
    <definedName name="NKIP08.1._C">NKIP08!$F$6</definedName>
    <definedName name="NKIP08.1._D">NKIP08!$G$6</definedName>
    <definedName name="NKIP08.1._E">NKIP08!$H$6</definedName>
    <definedName name="NKIP08.1._F">NKIP08!$I$6</definedName>
    <definedName name="NKIP08.1.1._A">NKIP08!$D$7</definedName>
    <definedName name="NKIP08.1.1._B">NKIP08!$E$7</definedName>
    <definedName name="NKIP08.1.1._C">NKIP08!$F$7</definedName>
    <definedName name="NKIP08.1.1._D">NKIP08!$G$7</definedName>
    <definedName name="NKIP08.1.1._E">NKIP08!$H$7</definedName>
    <definedName name="NKIP08.1.1._F">NKIP08!$I$7</definedName>
    <definedName name="NKIP08.1.2._A">NKIP08!$D$8</definedName>
    <definedName name="NKIP08.1.2._B">NKIP08!$E$8</definedName>
    <definedName name="NKIP08.1.2._C">NKIP08!$F$8</definedName>
    <definedName name="NKIP08.1.2._D">NKIP08!$G$8</definedName>
    <definedName name="NKIP08.1.2._E">NKIP08!$H$8</definedName>
    <definedName name="NKIP08.1.2._F">NKIP08!$I$8</definedName>
    <definedName name="NKIP08.1.3._A">NKIP08!$D$9</definedName>
    <definedName name="NKIP08.1.3._B">NKIP08!$E$9</definedName>
    <definedName name="NKIP08.1.3._C">NKIP08!$F$9</definedName>
    <definedName name="NKIP08.1.3._D">NKIP08!$G$9</definedName>
    <definedName name="NKIP08.1.3._E">NKIP08!$H$9</definedName>
    <definedName name="NKIP08.1.3._F">NKIP08!$I$9</definedName>
    <definedName name="NKIP08.1.4._A">NKIP08!$D$10</definedName>
    <definedName name="NKIP08.1.4._B">NKIP08!$E$10</definedName>
    <definedName name="NKIP08.1.4._C">NKIP08!$F$10</definedName>
    <definedName name="NKIP08.1.4._D">NKIP08!$G$10</definedName>
    <definedName name="NKIP08.1.4._E">NKIP08!$H$10</definedName>
    <definedName name="NKIP08.1.4._F">NKIP08!$I$10</definedName>
    <definedName name="NKIP08.1.5._A">NKIP08!$D$11</definedName>
    <definedName name="NKIP08.1.5._B">NKIP08!$E$11</definedName>
    <definedName name="NKIP08.1.5._C">NKIP08!$F$11</definedName>
    <definedName name="NKIP08.1.5._D">NKIP08!$G$11</definedName>
    <definedName name="NKIP08.1.5._E">NKIP08!$H$11</definedName>
    <definedName name="NKIP08.1.5._F">NKIP08!$I$11</definedName>
    <definedName name="NKIP08.1.6._A">NKIP08!$D$12</definedName>
    <definedName name="NKIP08.1.6._B">NKIP08!$E$12</definedName>
    <definedName name="NKIP08.1.6._C">NKIP08!$F$12</definedName>
    <definedName name="NKIP08.1.6._D">NKIP08!$G$12</definedName>
    <definedName name="NKIP08.1.6._E">NKIP08!$H$12</definedName>
    <definedName name="NKIP08.1.6._F">NKIP08!$I$12</definedName>
    <definedName name="NKIP08.1.7._A">NKIP08!$D$13</definedName>
    <definedName name="NKIP08.1.7._B">NKIP08!$E$13</definedName>
    <definedName name="NKIP08.1.7._C">NKIP08!$F$13</definedName>
    <definedName name="NKIP08.1.7._D">NKIP08!$G$13</definedName>
    <definedName name="NKIP08.1.7._E">NKIP08!$H$13</definedName>
    <definedName name="NKIP08.1.7._F">NKIP08!$I$13</definedName>
    <definedName name="NKIP09.1._A">NKIP09!$D$6</definedName>
    <definedName name="NKIP09.1._B">NKIP09!$E$6</definedName>
    <definedName name="NKIP09.1._C">NKIP09!$F$6</definedName>
    <definedName name="NKIP09.1._D">NKIP09!$G$6</definedName>
    <definedName name="NKIP09.1.1._A">NKIP09!$D$7</definedName>
    <definedName name="NKIP09.1.1._B">NKIP09!$E$7</definedName>
    <definedName name="NKIP09.1.1._C">NKIP09!$F$7</definedName>
    <definedName name="NKIP09.1.1._D">NKIP09!$G$7</definedName>
    <definedName name="NKIP09.1.2._A">NKIP09!$D$8</definedName>
    <definedName name="NKIP09.1.2._B">NKIP09!$E$8</definedName>
    <definedName name="NKIP09.1.2._C">NKIP09!$F$8</definedName>
    <definedName name="NKIP09.1.2._D">NKIP09!$G$8</definedName>
    <definedName name="NKIP09.1.3._A">NKIP09!$D$9</definedName>
    <definedName name="NKIP09.1.3._B">NKIP09!$E$9</definedName>
    <definedName name="NKIP09.1.3._C">NKIP09!$F$9</definedName>
    <definedName name="NKIP09.1.3._D">NKIP09!$G$9</definedName>
    <definedName name="NKIP09.1.4._A">NKIP09!$D$10</definedName>
    <definedName name="NKIP09.1.4._B">NKIP09!$E$10</definedName>
    <definedName name="NKIP09.1.4._C">NKIP09!$F$10</definedName>
    <definedName name="NKIP09.1.4._D">NKIP09!$G$10</definedName>
    <definedName name="NKIP09.1.5._A">NKIP09!$D$11</definedName>
    <definedName name="NKIP09.1.5._B">NKIP09!$E$11</definedName>
    <definedName name="NKIP09.1.5._C">NKIP09!$F$11</definedName>
    <definedName name="NKIP09.1.5._D">NKIP09!$G$11</definedName>
    <definedName name="NKIP09.1.6._A">NKIP09!$D$12</definedName>
    <definedName name="NKIP09.1.6._B">NKIP09!$E$12</definedName>
    <definedName name="NKIP09.1.6._C">NKIP09!$F$12</definedName>
    <definedName name="NKIP09.1.6._D">NKIP09!$G$12</definedName>
    <definedName name="NKIP09.1.7._A">NKIP09!$D$13</definedName>
    <definedName name="NKIP09.1.7._B">NKIP09!$E$13</definedName>
    <definedName name="NKIP09.1.7._C">NKIP09!$F$13</definedName>
    <definedName name="NKIP09.1.7._D">NKIP09!$G$13</definedName>
    <definedName name="NKIP10.1._A">NKIP10!$D$8</definedName>
    <definedName name="NKIP10.1._AA">NKIP10!$E$8</definedName>
    <definedName name="NKIP10.1._B">NKIP10!$F$8</definedName>
    <definedName name="NKIP10.1._C">NKIP10!$G$8</definedName>
    <definedName name="NKIP10.1._CC">NKIP10!$H$8</definedName>
    <definedName name="NKIP10.1._D">NKIP10!$I$8</definedName>
    <definedName name="NKIP10.1._E">NKIP10!$J$8</definedName>
    <definedName name="NKIP10.1._EE">NKIP10!$K$8</definedName>
    <definedName name="NKIP10.1._F">NKIP10!$L$8</definedName>
    <definedName name="NKIP10.1._G">NKIP10!$M$8</definedName>
    <definedName name="NKIP10.1._H">NKIP10!$N$8</definedName>
    <definedName name="NKIP10.1._I">NKIP10!$O$8</definedName>
    <definedName name="NKIP10.1._J">NKIP10!$P$8</definedName>
    <definedName name="NKIP10.1._K">NKIP10!$Q$8</definedName>
    <definedName name="NKIP10.1._L">NKIP10!$R$8</definedName>
    <definedName name="NKIP10.1._M">NKIP10!$S$8</definedName>
    <definedName name="NKIP10.1._N">NKIP10!$T$8</definedName>
    <definedName name="NKIP10.1._O">NKIP10!$U$8</definedName>
    <definedName name="NKIP10.1._P">NKIP10!$V$8</definedName>
    <definedName name="NKIP10.1._Q">NKIP10!$W$8</definedName>
    <definedName name="NKIP10.1._R">NKIP10!$X$8</definedName>
    <definedName name="NKIP10.2._A">NKIP10!$D$9</definedName>
    <definedName name="NKIP10.2._AA">NKIP10!$E$9</definedName>
    <definedName name="NKIP10.2._B">NKIP10!$F$9</definedName>
    <definedName name="NKIP10.2._C">NKIP10!$G$9</definedName>
    <definedName name="NKIP10.2._CC">NKIP10!$H$9</definedName>
    <definedName name="NKIP10.2._D">NKIP10!$I$9</definedName>
    <definedName name="NKIP10.2._E">NKIP10!$J$9</definedName>
    <definedName name="NKIP10.2._EE">NKIP10!$K$9</definedName>
    <definedName name="NKIP10.2._F">NKIP10!$L$9</definedName>
    <definedName name="NKIP10.2._G">NKIP10!$M$9</definedName>
    <definedName name="NKIP10.2._H">NKIP10!$N$9</definedName>
    <definedName name="NKIP10.2._I">NKIP10!$O$9</definedName>
    <definedName name="NKIP10.2._J">NKIP10!$P$9</definedName>
    <definedName name="NKIP10.2._K">NKIP10!$Q$9</definedName>
    <definedName name="NKIP10.2._L">NKIP10!$R$9</definedName>
    <definedName name="NKIP10.2._M">NKIP10!$S$9</definedName>
    <definedName name="NKIP10.2._N">NKIP10!$T$9</definedName>
    <definedName name="NKIP10.2._O">NKIP10!$U$9</definedName>
    <definedName name="NKIP10.2._P">NKIP10!$V$9</definedName>
    <definedName name="NKIP10.2._Q">NKIP10!$W$9</definedName>
    <definedName name="NKIP10.2._R">NKIP10!$X$9</definedName>
    <definedName name="NKIP10.3._A">NKIP10!$D$10</definedName>
    <definedName name="NKIP10.3._AA">NKIP10!$E$10</definedName>
    <definedName name="NKIP10.3._B">NKIP10!$F$10</definedName>
    <definedName name="NKIP10.3._C">NKIP10!$G$10</definedName>
    <definedName name="NKIP10.3._CC">NKIP10!$H$10</definedName>
    <definedName name="NKIP10.3._D">NKIP10!$I$10</definedName>
    <definedName name="NKIP10.3._E">NKIP10!$J$10</definedName>
    <definedName name="NKIP10.3._EE">NKIP10!$K$10</definedName>
    <definedName name="NKIP10.3._F">NKIP10!$L$10</definedName>
    <definedName name="NKIP10.3._G">NKIP10!$M$10</definedName>
    <definedName name="NKIP10.3._H">NKIP10!$N$10</definedName>
    <definedName name="NKIP10.3._I">NKIP10!$O$10</definedName>
    <definedName name="NKIP10.3._J">NKIP10!$P$10</definedName>
    <definedName name="NKIP10.3._K">NKIP10!$Q$10</definedName>
    <definedName name="NKIP10.3._L">NKIP10!$R$10</definedName>
    <definedName name="NKIP10.3._M">NKIP10!$S$10</definedName>
    <definedName name="NKIP10.3._N">NKIP10!$T$10</definedName>
    <definedName name="NKIP10.3._O">NKIP10!$U$10</definedName>
    <definedName name="NKIP10.3._P">NKIP10!$V$10</definedName>
    <definedName name="NKIP10.3._Q">NKIP10!$W$10</definedName>
    <definedName name="NKIP10.3._R">NKIP10!$X$10</definedName>
    <definedName name="NKIP10.4._A">NKIP10!$D$11</definedName>
    <definedName name="NKIP10.4._AA">NKIP10!$E$11</definedName>
    <definedName name="NKIP10.4._B">NKIP10!$F$11</definedName>
    <definedName name="NKIP10.4._C">NKIP10!$G$11</definedName>
    <definedName name="NKIP10.4._CC">NKIP10!$H$11</definedName>
    <definedName name="NKIP10.4._D">NKIP10!$I$11</definedName>
    <definedName name="NKIP10.4._E">NKIP10!$J$11</definedName>
    <definedName name="NKIP10.4._EE">NKIP10!$K$11</definedName>
    <definedName name="NKIP10.4._F">NKIP10!$L$11</definedName>
    <definedName name="NKIP10.4._G">NKIP10!$M$11</definedName>
    <definedName name="NKIP10.4._H">NKIP10!$N$11</definedName>
    <definedName name="NKIP10.4._I">NKIP10!$O$11</definedName>
    <definedName name="NKIP10.4._J">NKIP10!$P$11</definedName>
    <definedName name="NKIP10.4._K">NKIP10!$Q$11</definedName>
    <definedName name="NKIP10.4._L">NKIP10!$R$11</definedName>
    <definedName name="NKIP10.4._M">NKIP10!$S$11</definedName>
    <definedName name="NKIP10.4._N">NKIP10!$T$11</definedName>
    <definedName name="NKIP10.4._O">NKIP10!$U$11</definedName>
    <definedName name="NKIP10.4._P">NKIP10!$V$11</definedName>
    <definedName name="NKIP10.4._Q">NKIP10!$W$11</definedName>
    <definedName name="NKIP10.4._R">NKIP10!$X$11</definedName>
    <definedName name="NKIP10.5._A">NKIP10!$D$12</definedName>
    <definedName name="NKIP10.5._AA">NKIP10!$E$12</definedName>
    <definedName name="NKIP10.5._B">NKIP10!$F$12</definedName>
    <definedName name="NKIP10.5._C">NKIP10!$G$12</definedName>
    <definedName name="NKIP10.5._CC">NKIP10!$H$12</definedName>
    <definedName name="NKIP10.5._D">NKIP10!$I$12</definedName>
    <definedName name="NKIP10.5._E">NKIP10!$J$12</definedName>
    <definedName name="NKIP10.5._EE">NKIP10!$K$12</definedName>
    <definedName name="NKIP10.5._F">NKIP10!$L$12</definedName>
    <definedName name="NKIP10.5._G">NKIP10!$M$12</definedName>
    <definedName name="NKIP10.5._H">NKIP10!$N$12</definedName>
    <definedName name="NKIP10.5._I">NKIP10!$O$12</definedName>
    <definedName name="NKIP10.5._J">NKIP10!$P$12</definedName>
    <definedName name="NKIP10.5._K">NKIP10!$Q$12</definedName>
    <definedName name="NKIP10.5._L">NKIP10!$R$12</definedName>
    <definedName name="NKIP10.5._M">NKIP10!$S$12</definedName>
    <definedName name="NKIP10.5._N">NKIP10!$T$12</definedName>
    <definedName name="NKIP10.5._O">NKIP10!$U$12</definedName>
    <definedName name="NKIP10.5._P">NKIP10!$V$12</definedName>
    <definedName name="NKIP10.5._Q">NKIP10!$W$12</definedName>
    <definedName name="NKIP10.5._R">NKIP10!$X$12</definedName>
    <definedName name="NKIP10.6._A">NKIP10!$D$13</definedName>
    <definedName name="NKIP10.6._AA">NKIP10!$E$13</definedName>
    <definedName name="NKIP10.6._B">NKIP10!$F$13</definedName>
    <definedName name="NKIP10.6._C">NKIP10!$G$13</definedName>
    <definedName name="NKIP10.6._CC">NKIP10!$H$13</definedName>
    <definedName name="NKIP10.6._D">NKIP10!$I$13</definedName>
    <definedName name="NKIP10.6._E">NKIP10!$J$13</definedName>
    <definedName name="NKIP10.6._EE">NKIP10!$K$13</definedName>
    <definedName name="NKIP10.6._F">NKIP10!$L$13</definedName>
    <definedName name="NKIP10.6._G">NKIP10!$M$13</definedName>
    <definedName name="NKIP10.6._H">NKIP10!$N$13</definedName>
    <definedName name="NKIP10.6._I">NKIP10!$O$13</definedName>
    <definedName name="NKIP10.6._J">NKIP10!$P$13</definedName>
    <definedName name="NKIP10.6._K">NKIP10!$Q$13</definedName>
    <definedName name="NKIP10.6._L">NKIP10!$R$13</definedName>
    <definedName name="NKIP10.6._M">NKIP10!$S$13</definedName>
    <definedName name="NKIP10.6._N">NKIP10!$T$13</definedName>
    <definedName name="NKIP10.6._O">NKIP10!$U$13</definedName>
    <definedName name="NKIP10.6._P">NKIP10!$V$13</definedName>
    <definedName name="NKIP10.6._Q">NKIP10!$W$13</definedName>
    <definedName name="NKIP10.6._R">NKIP10!$X$13</definedName>
    <definedName name="NKIP10.7._A">NKIP10!$D$14</definedName>
    <definedName name="NKIP10.7._AA">NKIP10!$E$14</definedName>
    <definedName name="NKIP10.7._B">NKIP10!$F$14</definedName>
    <definedName name="NKIP10.7._C">NKIP10!$G$14</definedName>
    <definedName name="NKIP10.7._CC">NKIP10!$H$14</definedName>
    <definedName name="NKIP10.7._D">NKIP10!$I$14</definedName>
    <definedName name="NKIP10.7._E">NKIP10!$J$14</definedName>
    <definedName name="NKIP10.7._EE">NKIP10!$K$14</definedName>
    <definedName name="NKIP10.7._F">NKIP10!$L$14</definedName>
    <definedName name="NKIP10.7._G">NKIP10!$M$14</definedName>
    <definedName name="NKIP10.7._H">NKIP10!$N$14</definedName>
    <definedName name="NKIP10.7._I">NKIP10!$O$14</definedName>
    <definedName name="NKIP10.7._J">NKIP10!$P$14</definedName>
    <definedName name="NKIP10.7._K">NKIP10!$Q$14</definedName>
    <definedName name="NKIP10.7._L">NKIP10!$R$14</definedName>
    <definedName name="NKIP10.7._M">NKIP10!$S$14</definedName>
    <definedName name="NKIP10.7._N">NKIP10!$T$14</definedName>
    <definedName name="NKIP10.7._O">NKIP10!$U$14</definedName>
    <definedName name="NKIP10.7._P">NKIP10!$V$14</definedName>
    <definedName name="NKIP10.7._Q">NKIP10!$W$14</definedName>
    <definedName name="NKIP10.7._R">NKIP10!$X$14</definedName>
    <definedName name="NKIP10.8._A">NKIP10!$D$15</definedName>
    <definedName name="NKIP10.8._AA">NKIP10!$E$15</definedName>
    <definedName name="NKIP10.8._B">NKIP10!$F$15</definedName>
    <definedName name="NKIP10.8._C">NKIP10!$G$15</definedName>
    <definedName name="NKIP10.8._CC">NKIP10!$H$15</definedName>
    <definedName name="NKIP10.8._D">NKIP10!$I$15</definedName>
    <definedName name="NKIP10.8._E">NKIP10!$J$15</definedName>
    <definedName name="NKIP10.8._EE">NKIP10!$K$15</definedName>
    <definedName name="NKIP10.8._F">NKIP10!$L$15</definedName>
    <definedName name="NKIP10.8._G">NKIP10!$M$15</definedName>
    <definedName name="NKIP10.8._H">NKIP10!$N$15</definedName>
    <definedName name="NKIP10.8._I">NKIP10!$O$15</definedName>
    <definedName name="NKIP10.8._J">NKIP10!$P$15</definedName>
    <definedName name="NKIP10.8._K">NKIP10!$Q$15</definedName>
    <definedName name="NKIP10.8._L">NKIP10!$R$15</definedName>
    <definedName name="NKIP10.8._M">NKIP10!$S$15</definedName>
    <definedName name="NKIP10.8._N">NKIP10!$T$15</definedName>
    <definedName name="NKIP10.8._O">NKIP10!$U$15</definedName>
    <definedName name="NKIP10.8._P">NKIP10!$V$15</definedName>
    <definedName name="NKIP10.8._Q">NKIP10!$W$15</definedName>
    <definedName name="NKIP10.8._R">NKIP10!$X$15</definedName>
    <definedName name="NKIP11.1._A">NKIP11!$D$8</definedName>
    <definedName name="NKIP11.1._AA">NKIP11!$E$8</definedName>
    <definedName name="NKIP11.1._B">NKIP11!$F$8</definedName>
    <definedName name="NKIP11.1._C">NKIP11!$G$8</definedName>
    <definedName name="NKIP11.1._CC">NKIP11!$H$8</definedName>
    <definedName name="NKIP11.1._D">NKIP11!$I$8</definedName>
    <definedName name="NKIP11.1._E">NKIP11!$J$8</definedName>
    <definedName name="NKIP11.1._EE">NKIP11!$K$8</definedName>
    <definedName name="NKIP11.1._F">NKIP11!$L$8</definedName>
    <definedName name="NKIP11.1._G">NKIP11!$M$8</definedName>
    <definedName name="NKIP11.1._H">NKIP11!$N$8</definedName>
    <definedName name="NKIP11.1._I">NKIP11!$O$8</definedName>
    <definedName name="NKIP11.1._J">NKIP11!$P$8</definedName>
    <definedName name="NKIP11.1._K">NKIP11!$Q$8</definedName>
    <definedName name="NKIP11.1._L">NKIP11!$R$8</definedName>
    <definedName name="NKIP11.1._M">NKIP11!$S$8</definedName>
    <definedName name="NKIP11.1._N">NKIP11!$T$8</definedName>
    <definedName name="NKIP11.1._O">NKIP11!$U$8</definedName>
    <definedName name="NKIP11.1._P">NKIP11!$V$8</definedName>
    <definedName name="NKIP11.1._Q">NKIP11!$W$8</definedName>
    <definedName name="NKIP11.1._R">NKIP11!$X$8</definedName>
    <definedName name="NKIP11.2._A">NKIP11!$D$9</definedName>
    <definedName name="NKIP11.2._AA">NKIP11!$E$9</definedName>
    <definedName name="NKIP11.2._B">NKIP11!$F$9</definedName>
    <definedName name="NKIP11.2._C">NKIP11!$G$9</definedName>
    <definedName name="NKIP11.2._CC">NKIP11!$H$9</definedName>
    <definedName name="NKIP11.2._D">NKIP11!$I$9</definedName>
    <definedName name="NKIP11.2._E">NKIP11!$J$9</definedName>
    <definedName name="NKIP11.2._EE">NKIP11!$K$9</definedName>
    <definedName name="NKIP11.2._F">NKIP11!$L$9</definedName>
    <definedName name="NKIP11.2._G">NKIP11!$M$9</definedName>
    <definedName name="NKIP11.2._H">NKIP11!$N$9</definedName>
    <definedName name="NKIP11.2._I">NKIP11!$O$9</definedName>
    <definedName name="NKIP11.2._J">NKIP11!$P$9</definedName>
    <definedName name="NKIP11.2._K">NKIP11!$Q$9</definedName>
    <definedName name="NKIP11.2._L">NKIP11!$R$9</definedName>
    <definedName name="NKIP11.2._M">NKIP11!$S$9</definedName>
    <definedName name="NKIP11.2._N">NKIP11!$T$9</definedName>
    <definedName name="NKIP11.2._O">NKIP11!$U$9</definedName>
    <definedName name="NKIP11.2._P">NKIP11!$V$9</definedName>
    <definedName name="NKIP11.2._Q">NKIP11!$W$9</definedName>
    <definedName name="NKIP11.2._R">NKIP11!$X$9</definedName>
    <definedName name="NKIP11.3._A">NKIP11!$D$10</definedName>
    <definedName name="NKIP11.3._AA">NKIP11!$E$10</definedName>
    <definedName name="NKIP11.3._B">NKIP11!$F$10</definedName>
    <definedName name="NKIP11.3._C">NKIP11!$G$10</definedName>
    <definedName name="NKIP11.3._CC">NKIP11!$H$10</definedName>
    <definedName name="NKIP11.3._D">NKIP11!$I$10</definedName>
    <definedName name="NKIP11.3._E">NKIP11!$J$10</definedName>
    <definedName name="NKIP11.3._EE">NKIP11!$K$10</definedName>
    <definedName name="NKIP11.3._F">NKIP11!$L$10</definedName>
    <definedName name="NKIP11.3._G">NKIP11!$M$10</definedName>
    <definedName name="NKIP11.3._H">NKIP11!$N$10</definedName>
    <definedName name="NKIP11.3._I">NKIP11!$O$10</definedName>
    <definedName name="NKIP11.3._J">NKIP11!$P$10</definedName>
    <definedName name="NKIP11.3._K">NKIP11!$Q$10</definedName>
    <definedName name="NKIP11.3._L">NKIP11!$R$10</definedName>
    <definedName name="NKIP11.3._M">NKIP11!$S$10</definedName>
    <definedName name="NKIP11.3._N">NKIP11!$T$10</definedName>
    <definedName name="NKIP11.3._O">NKIP11!$U$10</definedName>
    <definedName name="NKIP11.3._P">NKIP11!$V$10</definedName>
    <definedName name="NKIP11.3._Q">NKIP11!$W$10</definedName>
    <definedName name="NKIP11.3._R">NKIP11!$X$10</definedName>
    <definedName name="NKIP11.3.1._A">NKIP11!$D$11</definedName>
    <definedName name="NKIP11.3.1._AA">NKIP11!$E$11</definedName>
    <definedName name="NKIP11.3.1._B">NKIP11!$F$11</definedName>
    <definedName name="NKIP11.3.1._C">NKIP11!$G$11</definedName>
    <definedName name="NKIP11.3.1._CC">NKIP11!$H$11</definedName>
    <definedName name="NKIP11.3.1._D">NKIP11!$I$11</definedName>
    <definedName name="NKIP11.3.1._E">NKIP11!$J$11</definedName>
    <definedName name="NKIP11.3.1._EE">NKIP11!$K$11</definedName>
    <definedName name="NKIP11.3.1._F">NKIP11!$L$11</definedName>
    <definedName name="NKIP11.3.1._G">NKIP11!$M$11</definedName>
    <definedName name="NKIP11.3.1._H">NKIP11!$N$11</definedName>
    <definedName name="NKIP11.3.1._I">NKIP11!$O$11</definedName>
    <definedName name="NKIP11.3.1._J">NKIP11!$P$11</definedName>
    <definedName name="NKIP11.3.1._K">NKIP11!$Q$11</definedName>
    <definedName name="NKIP11.3.1._L">NKIP11!$R$11</definedName>
    <definedName name="NKIP11.3.1._M">NKIP11!$S$11</definedName>
    <definedName name="NKIP11.3.1._N">NKIP11!$T$11</definedName>
    <definedName name="NKIP11.3.1._O">NKIP11!$U$11</definedName>
    <definedName name="NKIP11.3.1._P">NKIP11!$V$11</definedName>
    <definedName name="NKIP11.3.1._Q">NKIP11!$W$11</definedName>
    <definedName name="NKIP11.3.1._R">NKIP11!$X$11</definedName>
    <definedName name="NKIP11.4._A">NKIP11!$D$12</definedName>
    <definedName name="NKIP11.4._AA">NKIP11!$E$12</definedName>
    <definedName name="NKIP11.4._B">NKIP11!$F$12</definedName>
    <definedName name="NKIP11.4._C">NKIP11!$G$12</definedName>
    <definedName name="NKIP11.4._CC">NKIP11!$H$12</definedName>
    <definedName name="NKIP11.4._D">NKIP11!$I$12</definedName>
    <definedName name="NKIP11.4._E">NKIP11!$J$12</definedName>
    <definedName name="NKIP11.4._EE">NKIP11!$K$12</definedName>
    <definedName name="NKIP11.4._F">NKIP11!$L$12</definedName>
    <definedName name="NKIP11.4._G">NKIP11!$M$12</definedName>
    <definedName name="NKIP11.4._H">NKIP11!$N$12</definedName>
    <definedName name="NKIP11.4._I">NKIP11!$O$12</definedName>
    <definedName name="NKIP11.4._J">NKIP11!$P$12</definedName>
    <definedName name="NKIP11.4._K">NKIP11!$Q$12</definedName>
    <definedName name="NKIP11.4._L">NKIP11!$R$12</definedName>
    <definedName name="NKIP11.4._M">NKIP11!$S$12</definedName>
    <definedName name="NKIP11.4._N">NKIP11!$T$12</definedName>
    <definedName name="NKIP11.4._O">NKIP11!$U$12</definedName>
    <definedName name="NKIP11.4._P">NKIP11!$V$12</definedName>
    <definedName name="NKIP11.4._Q">NKIP11!$W$12</definedName>
    <definedName name="NKIP11.4._R">NKIP11!$X$12</definedName>
    <definedName name="NKIP11.5._A">NKIP11!$D$13</definedName>
    <definedName name="NKIP11.5._AA">NKIP11!$E$13</definedName>
    <definedName name="NKIP11.5._B">NKIP11!$F$13</definedName>
    <definedName name="NKIP11.5._C">NKIP11!$G$13</definedName>
    <definedName name="NKIP11.5._CC">NKIP11!$H$13</definedName>
    <definedName name="NKIP11.5._D">NKIP11!$I$13</definedName>
    <definedName name="NKIP11.5._E">NKIP11!$J$13</definedName>
    <definedName name="NKIP11.5._EE">NKIP11!$K$13</definedName>
    <definedName name="NKIP11.5._F">NKIP11!$L$13</definedName>
    <definedName name="NKIP11.5._G">NKIP11!$M$13</definedName>
    <definedName name="NKIP11.5._H">NKIP11!$N$13</definedName>
    <definedName name="NKIP11.5._I">NKIP11!$O$13</definedName>
    <definedName name="NKIP11.5._J">NKIP11!$P$13</definedName>
    <definedName name="NKIP11.5._K">NKIP11!$Q$13</definedName>
    <definedName name="NKIP11.5._L">NKIP11!$R$13</definedName>
    <definedName name="NKIP11.5._M">NKIP11!$S$13</definedName>
    <definedName name="NKIP11.5._N">NKIP11!$T$13</definedName>
    <definedName name="NKIP11.5._O">NKIP11!$U$13</definedName>
    <definedName name="NKIP11.5._P">NKIP11!$V$13</definedName>
    <definedName name="NKIP11.5._Q">NKIP11!$W$13</definedName>
    <definedName name="NKIP11.5._R">NKIP11!$X$13</definedName>
    <definedName name="NKIP11.6._A">NKIP11!$D$14</definedName>
    <definedName name="NKIP11.6._AA">NKIP11!$E$14</definedName>
    <definedName name="NKIP11.6._B">NKIP11!$F$14</definedName>
    <definedName name="NKIP11.6._C">NKIP11!$G$14</definedName>
    <definedName name="NKIP11.6._CC">NKIP11!$H$14</definedName>
    <definedName name="NKIP11.6._D">NKIP11!$I$14</definedName>
    <definedName name="NKIP11.6._E">NKIP11!$J$14</definedName>
    <definedName name="NKIP11.6._EE">NKIP11!$K$14</definedName>
    <definedName name="NKIP11.6._F">NKIP11!$L$14</definedName>
    <definedName name="NKIP11.6._G">NKIP11!$M$14</definedName>
    <definedName name="NKIP11.6._H">NKIP11!$N$14</definedName>
    <definedName name="NKIP11.6._I">NKIP11!$O$14</definedName>
    <definedName name="NKIP11.6._J">NKIP11!$P$14</definedName>
    <definedName name="NKIP11.6._K">NKIP11!$Q$14</definedName>
    <definedName name="NKIP11.6._L">NKIP11!$R$14</definedName>
    <definedName name="NKIP11.6._M">NKIP11!$S$14</definedName>
    <definedName name="NKIP11.6._N">NKIP11!$T$14</definedName>
    <definedName name="NKIP11.6._O">NKIP11!$U$14</definedName>
    <definedName name="NKIP11.6._P">NKIP11!$V$14</definedName>
    <definedName name="NKIP11.6._Q">NKIP11!$W$14</definedName>
    <definedName name="NKIP11.6._R">NKIP11!$X$14</definedName>
    <definedName name="NKIP11.7._A">NKIP11!$D$15</definedName>
    <definedName name="NKIP11.7._AA">NKIP11!$E$15</definedName>
    <definedName name="NKIP11.7._B">NKIP11!$F$15</definedName>
    <definedName name="NKIP11.7._C">NKIP11!$G$15</definedName>
    <definedName name="NKIP11.7._CC">NKIP11!$H$15</definedName>
    <definedName name="NKIP11.7._D">NKIP11!$I$15</definedName>
    <definedName name="NKIP11.7._E">NKIP11!$J$15</definedName>
    <definedName name="NKIP11.7._EE">NKIP11!$K$15</definedName>
    <definedName name="NKIP11.7._F">NKIP11!$L$15</definedName>
    <definedName name="NKIP11.7._G">NKIP11!$M$15</definedName>
    <definedName name="NKIP11.7._H">NKIP11!$N$15</definedName>
    <definedName name="NKIP11.7._I">NKIP11!$O$15</definedName>
    <definedName name="NKIP11.7._J">NKIP11!$P$15</definedName>
    <definedName name="NKIP11.7._K">NKIP11!$Q$15</definedName>
    <definedName name="NKIP11.7._L">NKIP11!$R$15</definedName>
    <definedName name="NKIP11.7._M">NKIP11!$S$15</definedName>
    <definedName name="NKIP11.7._N">NKIP11!$T$15</definedName>
    <definedName name="NKIP11.7._O">NKIP11!$U$15</definedName>
    <definedName name="NKIP11.7._P">NKIP11!$V$15</definedName>
    <definedName name="NKIP11.7._Q">NKIP11!$W$15</definedName>
    <definedName name="NKIP11.7._R">NKIP11!$X$15</definedName>
    <definedName name="NLOK02.1._A">NLOK02!$D$7</definedName>
    <definedName name="NLOK02.1._AA">NLOK02!$AC$7</definedName>
    <definedName name="NLOK02.1._AB">NLOK02!$AD$7</definedName>
    <definedName name="NLOK02.1._AC">NLOK02!$AE$7</definedName>
    <definedName name="NLOK02.1._AD">NLOK02!$AF$7</definedName>
    <definedName name="NLOK02.1._AE">NLOK02!$AG$7</definedName>
    <definedName name="NLOK02.1._AF">NLOK02!$AH$7</definedName>
    <definedName name="NLOK02.1._AG">NLOK02!$AI$7</definedName>
    <definedName name="NLOK02.1._B">NLOK02!$E$7</definedName>
    <definedName name="NLOK02.1._C">NLOK02!$F$7</definedName>
    <definedName name="NLOK02.1._D">NLOK02!$G$7</definedName>
    <definedName name="NLOK02.1._E">NLOK02!$H$7</definedName>
    <definedName name="NLOK02.1._F">NLOK02!$I$7</definedName>
    <definedName name="NLOK02.1._G">NLOK02!$J$7</definedName>
    <definedName name="NLOK02.1._H">NLOK02!$K$7</definedName>
    <definedName name="NLOK02.1._I">NLOK02!$L$7</definedName>
    <definedName name="NLOK02.1._J">NLOK02!$M$7</definedName>
    <definedName name="NLOK02.1._K">NLOK02!$N$7</definedName>
    <definedName name="NLOK02.1._L">NLOK02!$O$7</definedName>
    <definedName name="NLOK02.1._M">NLOK02!$P$7</definedName>
    <definedName name="NLOK02.1._N">NLOK02!$Q$7</definedName>
    <definedName name="NLOK02.1._O">NLOK02!$R$7</definedName>
    <definedName name="NLOK02.1._P">NLOK02!$S$7</definedName>
    <definedName name="NLOK02.1._R">NLOK02!$T$7</definedName>
    <definedName name="NLOK02.1._S">NLOK02!$U$7</definedName>
    <definedName name="NLOK02.1._T">NLOK02!$V$7</definedName>
    <definedName name="NLOK02.1._U">NLOK02!$W$7</definedName>
    <definedName name="NLOK02.1._V">NLOK02!$X$7</definedName>
    <definedName name="NLOK02.1._W">NLOK02!$Y$7</definedName>
    <definedName name="NLOK02.1._X">NLOK02!$Z$7</definedName>
    <definedName name="NLOK02.1._Y">NLOK02!$AA$7</definedName>
    <definedName name="NLOK02.1._Z">NLOK02!$AB$7</definedName>
    <definedName name="NLOK02.2._A">NLOK02!$D$8</definedName>
    <definedName name="NLOK02.2._AA">NLOK02!$AC$8</definedName>
    <definedName name="NLOK02.2._AB">NLOK02!$AD$8</definedName>
    <definedName name="NLOK02.2._AC">NLOK02!$AE$8</definedName>
    <definedName name="NLOK02.2._AD">NLOK02!$AF$8</definedName>
    <definedName name="NLOK02.2._AE">NLOK02!$AG$8</definedName>
    <definedName name="NLOK02.2._AF">NLOK02!$AH$8</definedName>
    <definedName name="NLOK02.2._AG">NLOK02!$AI$8</definedName>
    <definedName name="NLOK02.2._B">NLOK02!$E$8</definedName>
    <definedName name="NLOK02.2._C">NLOK02!$F$8</definedName>
    <definedName name="NLOK02.2._D">NLOK02!$G$8</definedName>
    <definedName name="NLOK02.2._E">NLOK02!$H$8</definedName>
    <definedName name="NLOK02.2._F">NLOK02!$I$8</definedName>
    <definedName name="NLOK02.2._G">NLOK02!$J$8</definedName>
    <definedName name="NLOK02.2._H">NLOK02!$K$8</definedName>
    <definedName name="NLOK02.2._I">NLOK02!$L$8</definedName>
    <definedName name="NLOK02.2._J">NLOK02!$M$8</definedName>
    <definedName name="NLOK02.2._K">NLOK02!$N$8</definedName>
    <definedName name="NLOK02.2._L">NLOK02!$O$8</definedName>
    <definedName name="NLOK02.2._M">NLOK02!$P$8</definedName>
    <definedName name="NLOK02.2._N">NLOK02!$Q$8</definedName>
    <definedName name="NLOK02.2._O">NLOK02!$R$8</definedName>
    <definedName name="NLOK02.2._P">NLOK02!$S$8</definedName>
    <definedName name="NLOK02.2._R">NLOK02!$T$8</definedName>
    <definedName name="NLOK02.2._S">NLOK02!$U$8</definedName>
    <definedName name="NLOK02.2._T">NLOK02!$V$8</definedName>
    <definedName name="NLOK02.2._U">NLOK02!$W$8</definedName>
    <definedName name="NLOK02.2._V">NLOK02!$X$8</definedName>
    <definedName name="NLOK02.2._W">NLOK02!$Y$8</definedName>
    <definedName name="NLOK02.2._X">NLOK02!$Z$8</definedName>
    <definedName name="NLOK02.2._Y">NLOK02!$AA$8</definedName>
    <definedName name="NLOK02.2._Z">NLOK02!$AB$8</definedName>
    <definedName name="NLOK02.3._A">NLOK02!$D$9</definedName>
    <definedName name="NLOK02.3._AA">NLOK02!$AC$9</definedName>
    <definedName name="NLOK02.3._AB">NLOK02!$AD$9</definedName>
    <definedName name="NLOK02.3._AC">NLOK02!$AE$9</definedName>
    <definedName name="NLOK02.3._AD">NLOK02!$AF$9</definedName>
    <definedName name="NLOK02.3._AE">NLOK02!$AG$9</definedName>
    <definedName name="NLOK02.3._AF">NLOK02!$AH$9</definedName>
    <definedName name="NLOK02.3._AG">NLOK02!$AI$9</definedName>
    <definedName name="NLOK02.3._B">NLOK02!$E$9</definedName>
    <definedName name="NLOK02.3._C">NLOK02!$F$9</definedName>
    <definedName name="NLOK02.3._D">NLOK02!$G$9</definedName>
    <definedName name="NLOK02.3._E">NLOK02!$H$9</definedName>
    <definedName name="NLOK02.3._F">NLOK02!$I$9</definedName>
    <definedName name="NLOK02.3._G">NLOK02!$J$9</definedName>
    <definedName name="NLOK02.3._H">NLOK02!$K$9</definedName>
    <definedName name="NLOK02.3._I">NLOK02!$L$9</definedName>
    <definedName name="NLOK02.3._J">NLOK02!$M$9</definedName>
    <definedName name="NLOK02.3._K">NLOK02!$N$9</definedName>
    <definedName name="NLOK02.3._L">NLOK02!$O$9</definedName>
    <definedName name="NLOK02.3._M">NLOK02!$P$9</definedName>
    <definedName name="NLOK02.3._N">NLOK02!$Q$9</definedName>
    <definedName name="NLOK02.3._O">NLOK02!$R$9</definedName>
    <definedName name="NLOK02.3._P">NLOK02!$S$9</definedName>
    <definedName name="NLOK02.3._R">NLOK02!$T$9</definedName>
    <definedName name="NLOK02.3._S">NLOK02!$U$9</definedName>
    <definedName name="NLOK02.3._T">NLOK02!$V$9</definedName>
    <definedName name="NLOK02.3._U">NLOK02!$W$9</definedName>
    <definedName name="NLOK02.3._V">NLOK02!$X$9</definedName>
    <definedName name="NLOK02.3._W">NLOK02!$Y$9</definedName>
    <definedName name="NLOK02.3._X">NLOK02!$Z$9</definedName>
    <definedName name="NLOK02.3._Y">NLOK02!$AA$9</definedName>
    <definedName name="NLOK02.3._Z">NLOK02!$AB$9</definedName>
    <definedName name="NLOK02.4._A">NLOK02!$D$10</definedName>
    <definedName name="NLOK02.4._AA">NLOK02!$AC$10</definedName>
    <definedName name="NLOK02.4._AB">NLOK02!$AD$10</definedName>
    <definedName name="NLOK02.4._AC">NLOK02!$AE$10</definedName>
    <definedName name="NLOK02.4._AD">NLOK02!$AF$10</definedName>
    <definedName name="NLOK02.4._AE">NLOK02!$AG$10</definedName>
    <definedName name="NLOK02.4._AF">NLOK02!$AH$10</definedName>
    <definedName name="NLOK02.4._AG">NLOK02!$AI$10</definedName>
    <definedName name="NLOK02.4._B">NLOK02!$E$10</definedName>
    <definedName name="NLOK02.4._C">NLOK02!$F$10</definedName>
    <definedName name="NLOK02.4._D">NLOK02!$G$10</definedName>
    <definedName name="NLOK02.4._E">NLOK02!$H$10</definedName>
    <definedName name="NLOK02.4._F">NLOK02!$I$10</definedName>
    <definedName name="NLOK02.4._G">NLOK02!$J$10</definedName>
    <definedName name="NLOK02.4._H">NLOK02!$K$10</definedName>
    <definedName name="NLOK02.4._I">NLOK02!$L$10</definedName>
    <definedName name="NLOK02.4._J">NLOK02!$M$10</definedName>
    <definedName name="NLOK02.4._K">NLOK02!$N$10</definedName>
    <definedName name="NLOK02.4._L">NLOK02!$O$10</definedName>
    <definedName name="NLOK02.4._M">NLOK02!$P$10</definedName>
    <definedName name="NLOK02.4._N">NLOK02!$Q$10</definedName>
    <definedName name="NLOK02.4._O">NLOK02!$R$10</definedName>
    <definedName name="NLOK02.4._P">NLOK02!$S$10</definedName>
    <definedName name="NLOK02.4._R">NLOK02!$T$10</definedName>
    <definedName name="NLOK02.4._S">NLOK02!$U$10</definedName>
    <definedName name="NLOK02.4._T">NLOK02!$V$10</definedName>
    <definedName name="NLOK02.4._U">NLOK02!$W$10</definedName>
    <definedName name="NLOK02.4._V">NLOK02!$X$10</definedName>
    <definedName name="NLOK02.4._W">NLOK02!$Y$10</definedName>
    <definedName name="NLOK02.4._X">NLOK02!$Z$10</definedName>
    <definedName name="NLOK02.4._Y">NLOK02!$AA$10</definedName>
    <definedName name="NLOK02.4._Z">NLOK02!$AB$10</definedName>
    <definedName name="NWTZ01.1._A">NWTZ01!$D$7</definedName>
    <definedName name="NWTZ01.1._B">NWTZ01!$E$7</definedName>
    <definedName name="NWTZ01.1._C">NWTZ01!$F$7</definedName>
    <definedName name="NWTZ01.1._D">NWTZ01!$G$7</definedName>
    <definedName name="NWTZ01.1._E">NWTZ01!$H$7</definedName>
    <definedName name="NWTZ01.1._F">NWTZ01!$I$7</definedName>
    <definedName name="NWTZ01.1._G">NWTZ01!$J$7</definedName>
    <definedName name="NWTZ01.1._H">NWTZ01!$K$7</definedName>
    <definedName name="NWTZ01.1._I">NWTZ01!$L$7</definedName>
    <definedName name="NWTZ01.2._A">NWTZ01!$D$8</definedName>
    <definedName name="NWTZ01.2._B">NWTZ01!$E$8</definedName>
    <definedName name="NWTZ01.2._C">NWTZ01!$F$8</definedName>
    <definedName name="NWTZ01.2._D">NWTZ01!$G$8</definedName>
    <definedName name="NWTZ01.2._E">NWTZ01!$H$8</definedName>
    <definedName name="NWTZ01.2._F">NWTZ01!$I$8</definedName>
    <definedName name="NWTZ01.2._G">NWTZ01!$J$8</definedName>
    <definedName name="NWTZ01.2._H">NWTZ01!$K$8</definedName>
    <definedName name="NWTZ01.2._I">NWTZ01!$L$8</definedName>
    <definedName name="NWTZ01.3._A">NWTZ01!$D$9</definedName>
    <definedName name="NWTZ01.3._B">NWTZ01!$E$9</definedName>
    <definedName name="NWTZ01.3._C">NWTZ01!$F$9</definedName>
    <definedName name="NWTZ01.3._D">NWTZ01!$G$9</definedName>
    <definedName name="NWTZ01.3._E">NWTZ01!$H$9</definedName>
    <definedName name="NWTZ01.3._F">NWTZ01!$I$9</definedName>
    <definedName name="NWTZ01.3._G">NWTZ01!$J$9</definedName>
    <definedName name="NWTZ01.3._H">NWTZ01!$K$9</definedName>
    <definedName name="NWTZ01.3._I">NWTZ01!$L$9</definedName>
    <definedName name="NWTZ01.4._A">NWTZ01!$D$10</definedName>
    <definedName name="NWTZ01.4._B">NWTZ01!$E$10</definedName>
    <definedName name="NWTZ01.4._C">NWTZ01!$F$10</definedName>
    <definedName name="NWTZ01.4._D">NWTZ01!$G$10</definedName>
    <definedName name="NWTZ01.4._E">NWTZ01!$H$10</definedName>
    <definedName name="NWTZ01.4._F">NWTZ01!$I$10</definedName>
    <definedName name="NWTZ01.4._G">NWTZ01!$J$10</definedName>
    <definedName name="NWTZ01.4._H">NWTZ01!$K$10</definedName>
    <definedName name="NWTZ01.4._I">NWTZ01!$L$10</definedName>
    <definedName name="NWTZ01.5._A">NWTZ01!$D$11</definedName>
    <definedName name="NWTZ01.5._B">NWTZ01!$E$11</definedName>
    <definedName name="NWTZ01.5._C">NWTZ01!$F$11</definedName>
    <definedName name="NWTZ01.5._D">NWTZ01!$G$11</definedName>
    <definedName name="NWTZ01.5._E">NWTZ01!$H$11</definedName>
    <definedName name="NWTZ01.5._F">NWTZ01!$I$11</definedName>
    <definedName name="NWTZ01.5._G">NWTZ01!$J$11</definedName>
    <definedName name="NWTZ01.5._H">NWTZ01!$K$11</definedName>
    <definedName name="NWTZ01.5._I">NWTZ01!$L$11</definedName>
    <definedName name="NWTZ01.6._A">NWTZ01!$D$12</definedName>
    <definedName name="NWTZ01.6._B">NWTZ01!$E$12</definedName>
    <definedName name="NWTZ01.6._C">NWTZ01!$F$12</definedName>
    <definedName name="NWTZ01.6._D">NWTZ01!$G$12</definedName>
    <definedName name="NWTZ01.6._E">NWTZ01!$H$12</definedName>
    <definedName name="NWTZ01.6._F">NWTZ01!$I$12</definedName>
    <definedName name="NWTZ01.6._G">NWTZ01!$J$12</definedName>
    <definedName name="NWTZ01.6._H">NWTZ01!$K$12</definedName>
    <definedName name="NWTZ01.6._I">NWTZ01!$L$12</definedName>
    <definedName name="NWTZ01.7._A">NWTZ01!$D$13</definedName>
    <definedName name="NWTZ01.7._B">NWTZ01!$E$13</definedName>
    <definedName name="NWTZ01.7._C">NWTZ01!$F$13</definedName>
    <definedName name="NWTZ01.7._D">NWTZ01!$G$13</definedName>
    <definedName name="NWTZ01.7._E">NWTZ01!$H$13</definedName>
    <definedName name="NWTZ01.7._F">NWTZ01!$I$13</definedName>
    <definedName name="NWTZ01.7._G">NWTZ01!$J$13</definedName>
    <definedName name="NWTZ01.7._H">NWTZ01!$K$13</definedName>
    <definedName name="NWTZ01.7._I">NWTZ01!$L$13</definedName>
    <definedName name="NWTZ01.8._A">NWTZ01!$D$14</definedName>
    <definedName name="NWTZ01.8._B">NWTZ01!$E$14</definedName>
    <definedName name="NWTZ01.8._C">NWTZ01!$F$14</definedName>
    <definedName name="NWTZ01.8._D">NWTZ01!$G$14</definedName>
    <definedName name="NWTZ01.8._E">NWTZ01!$H$14</definedName>
    <definedName name="NWTZ01.8._F">NWTZ01!$I$14</definedName>
    <definedName name="NWTZ01.8._G">NWTZ01!$J$14</definedName>
    <definedName name="NWTZ01.8._H">NWTZ01!$K$14</definedName>
    <definedName name="NWTZ01.8._I">NWTZ01!$L$14</definedName>
    <definedName name="NWTZ02.1._A">NWTZ02!$D$7</definedName>
    <definedName name="NWTZ02.1._B">NWTZ02!$E$7</definedName>
    <definedName name="NWTZ02.1._C">NWTZ02!$F$7</definedName>
    <definedName name="NWTZ02.1._D">NWTZ02!$G$7</definedName>
    <definedName name="NWTZ02.1._E">NWTZ02!$H$7</definedName>
    <definedName name="NWTZ02.1._F">NWTZ02!$I$7</definedName>
    <definedName name="NWTZ02.1._G">NWTZ02!$J$7</definedName>
    <definedName name="NWTZ02.1._H">NWTZ02!$K$7</definedName>
    <definedName name="NWTZ02.1._I">NWTZ02!$L$7</definedName>
    <definedName name="NWTZ02.2._A">NWTZ02!$D$8</definedName>
    <definedName name="NWTZ02.2._B">NWTZ02!$E$8</definedName>
    <definedName name="NWTZ02.2._C">NWTZ02!$F$8</definedName>
    <definedName name="NWTZ02.2._D">NWTZ02!$G$8</definedName>
    <definedName name="NWTZ02.2._E">NWTZ02!$H$8</definedName>
    <definedName name="NWTZ02.2._F">NWTZ02!$I$8</definedName>
    <definedName name="NWTZ02.2._G">NWTZ02!$J$8</definedName>
    <definedName name="NWTZ02.2._H">NWTZ02!$K$8</definedName>
    <definedName name="NWTZ02.2._I">NWTZ02!$L$8</definedName>
    <definedName name="NWTZ02.3._A">NWTZ02!$D$9</definedName>
    <definedName name="NWTZ02.3._B">NWTZ02!$E$9</definedName>
    <definedName name="NWTZ02.3._C">NWTZ02!$F$9</definedName>
    <definedName name="NWTZ02.3._D">NWTZ02!$G$9</definedName>
    <definedName name="NWTZ02.3._E">NWTZ02!$H$9</definedName>
    <definedName name="NWTZ02.3._F">NWTZ02!$I$9</definedName>
    <definedName name="NWTZ02.3._G">NWTZ02!$J$9</definedName>
    <definedName name="NWTZ02.3._H">NWTZ02!$K$9</definedName>
    <definedName name="NWTZ02.3._I">NWTZ02!$L$9</definedName>
    <definedName name="NWTZ02.4._A">NWTZ02!$D$10</definedName>
    <definedName name="NWTZ02.4._B">NWTZ02!$E$10</definedName>
    <definedName name="NWTZ02.4._C">NWTZ02!$F$10</definedName>
    <definedName name="NWTZ02.4._D">NWTZ02!$G$10</definedName>
    <definedName name="NWTZ02.4._E">NWTZ02!$H$10</definedName>
    <definedName name="NWTZ02.4._F">NWTZ02!$I$10</definedName>
    <definedName name="NWTZ02.4._G">NWTZ02!$J$10</definedName>
    <definedName name="NWTZ02.4._H">NWTZ02!$K$10</definedName>
    <definedName name="NWTZ02.4._I">NWTZ02!$L$10</definedName>
    <definedName name="NWTZ02.5._A">NWTZ02!$D$11</definedName>
    <definedName name="NWTZ02.5._B">NWTZ02!$E$11</definedName>
    <definedName name="NWTZ02.5._C">NWTZ02!$F$11</definedName>
    <definedName name="NWTZ02.5._D">NWTZ02!$G$11</definedName>
    <definedName name="NWTZ02.5._E">NWTZ02!$H$11</definedName>
    <definedName name="NWTZ02.5._F">NWTZ02!$I$11</definedName>
    <definedName name="NWTZ02.5._G">NWTZ02!$J$11</definedName>
    <definedName name="NWTZ02.5._H">NWTZ02!$K$11</definedName>
    <definedName name="NWTZ02.5._I">NWTZ02!$L$11</definedName>
    <definedName name="NWTZ02.6._A">NWTZ02!$D$12</definedName>
    <definedName name="NWTZ02.6._B">NWTZ02!$E$12</definedName>
    <definedName name="NWTZ02.6._C">NWTZ02!$F$12</definedName>
    <definedName name="NWTZ02.6._D">NWTZ02!$G$12</definedName>
    <definedName name="NWTZ02.6._E">NWTZ02!$H$12</definedName>
    <definedName name="NWTZ02.6._F">NWTZ02!$I$12</definedName>
    <definedName name="NWTZ02.6._G">NWTZ02!$J$12</definedName>
    <definedName name="NWTZ02.6._H">NWTZ02!$K$12</definedName>
    <definedName name="NWTZ02.6._I">NWTZ02!$L$12</definedName>
    <definedName name="NWTZ02.7._A">NWTZ02!$D$13</definedName>
    <definedName name="NWTZ02.7._B">NWTZ02!$E$13</definedName>
    <definedName name="NWTZ02.7._C">NWTZ02!$F$13</definedName>
    <definedName name="NWTZ02.7._D">NWTZ02!$G$13</definedName>
    <definedName name="NWTZ02.7._E">NWTZ02!$H$13</definedName>
    <definedName name="NWTZ02.7._F">NWTZ02!$I$13</definedName>
    <definedName name="NWTZ02.7._G">NWTZ02!$J$13</definedName>
    <definedName name="NWTZ02.7._H">NWTZ02!$K$13</definedName>
    <definedName name="NWTZ02.7._I">NWTZ02!$L$13</definedName>
    <definedName name="NWTZ02.8._A">NWTZ02!$D$14</definedName>
    <definedName name="NWTZ02.8._B">NWTZ02!$E$14</definedName>
    <definedName name="NWTZ02.8._C">NWTZ02!$F$14</definedName>
    <definedName name="NWTZ02.8._D">NWTZ02!$G$14</definedName>
    <definedName name="NWTZ02.8._E">NWTZ02!$H$14</definedName>
    <definedName name="NWTZ02.8._F">NWTZ02!$I$14</definedName>
    <definedName name="NWTZ02.8._G">NWTZ02!$J$14</definedName>
    <definedName name="NWTZ02.8._H">NWTZ02!$K$14</definedName>
    <definedName name="NWTZ02.8._I">NWTZ02!$L$14</definedName>
    <definedName name="NWTZ03.1._A">NWTZ03!$D$8</definedName>
    <definedName name="NWTZ03.1._B">NWTZ03!$E$8</definedName>
    <definedName name="NWTZ03.1._C">NWTZ03!$F$8</definedName>
    <definedName name="NWTZ03.1._D">NWTZ03!$G$8</definedName>
    <definedName name="NWTZ03.1._E">NWTZ03!$H$8</definedName>
    <definedName name="NWTZ03.1._F">NWTZ03!$I$8</definedName>
    <definedName name="NWTZ03.1._G">NWTZ03!$J$8</definedName>
    <definedName name="NWTZ03.1._H">NWTZ03!$K$8</definedName>
    <definedName name="NWTZ03.1._I">NWTZ03!$L$8</definedName>
    <definedName name="NWTZ03.1._J">NWTZ03!$M$8</definedName>
    <definedName name="NWTZ03.1._K">NWTZ03!$N$8</definedName>
    <definedName name="NWTZ03.1._L">NWTZ03!$O$8</definedName>
    <definedName name="NWTZ03.1._M">NWTZ03!$P$8</definedName>
    <definedName name="NWTZ03.1._N">NWTZ03!$Q$8</definedName>
    <definedName name="NWTZ03.1._O">NWTZ03!$R$8</definedName>
    <definedName name="NWTZ03.1._P">NWTZ03!$S$8</definedName>
    <definedName name="NWTZ03.1._R">NWTZ03!$T$8</definedName>
    <definedName name="NWTZ03.1._S">NWTZ03!$U$8</definedName>
    <definedName name="NWTZ03.1._T">NWTZ03!$V$8</definedName>
    <definedName name="NWTZ03.1._U">NWTZ03!$W$8</definedName>
    <definedName name="NWTZ03.1.1._A">NWTZ03!$D$9</definedName>
    <definedName name="NWTZ03.1.1._B">NWTZ03!$E$9</definedName>
    <definedName name="NWTZ03.1.1._C">NWTZ03!$F$9</definedName>
    <definedName name="NWTZ03.1.1._D">NWTZ03!$G$9</definedName>
    <definedName name="NWTZ03.1.1._E">NWTZ03!$H$9</definedName>
    <definedName name="NWTZ03.1.1._F">NWTZ03!$I$9</definedName>
    <definedName name="NWTZ03.1.1._G">NWTZ03!$J$9</definedName>
    <definedName name="NWTZ03.1.1._H">NWTZ03!$K$9</definedName>
    <definedName name="NWTZ03.1.1._I">NWTZ03!$L$9</definedName>
    <definedName name="NWTZ03.1.1._J">NWTZ03!$M$9</definedName>
    <definedName name="NWTZ03.1.1._K">NWTZ03!$N$9</definedName>
    <definedName name="NWTZ03.1.1._L">NWTZ03!$O$9</definedName>
    <definedName name="NWTZ03.1.1._M">NWTZ03!$P$9</definedName>
    <definedName name="NWTZ03.1.1._N">NWTZ03!$Q$9</definedName>
    <definedName name="NWTZ03.1.1._O">NWTZ03!$R$9</definedName>
    <definedName name="NWTZ03.1.1._P">NWTZ03!$S$9</definedName>
    <definedName name="NWTZ03.1.1._R">NWTZ03!$T$9</definedName>
    <definedName name="NWTZ03.1.1._S">NWTZ03!$U$9</definedName>
    <definedName name="NWTZ03.1.1._T">NWTZ03!$V$9</definedName>
    <definedName name="NWTZ03.1.1._U">NWTZ03!$W$9</definedName>
    <definedName name="NWTZ03.1.2._A">NWTZ03!$D$10</definedName>
    <definedName name="NWTZ03.1.2._B">NWTZ03!$E$10</definedName>
    <definedName name="NWTZ03.1.2._C">NWTZ03!$F$10</definedName>
    <definedName name="NWTZ03.1.2._D">NWTZ03!$G$10</definedName>
    <definedName name="NWTZ03.1.2._E">NWTZ03!$H$10</definedName>
    <definedName name="NWTZ03.1.2._F">NWTZ03!$I$10</definedName>
    <definedName name="NWTZ03.1.2._G">NWTZ03!$J$10</definedName>
    <definedName name="NWTZ03.1.2._H">NWTZ03!$K$10</definedName>
    <definedName name="NWTZ03.1.2._I">NWTZ03!$L$10</definedName>
    <definedName name="NWTZ03.1.2._J">NWTZ03!$M$10</definedName>
    <definedName name="NWTZ03.1.2._K">NWTZ03!$N$10</definedName>
    <definedName name="NWTZ03.1.2._L">NWTZ03!$O$10</definedName>
    <definedName name="NWTZ03.1.2._M">NWTZ03!$P$10</definedName>
    <definedName name="NWTZ03.1.2._N">NWTZ03!$Q$10</definedName>
    <definedName name="NWTZ03.1.2._O">NWTZ03!$R$10</definedName>
    <definedName name="NWTZ03.1.2._P">NWTZ03!$S$10</definedName>
    <definedName name="NWTZ03.1.2._R">NWTZ03!$T$10</definedName>
    <definedName name="NWTZ03.1.2._S">NWTZ03!$U$10</definedName>
    <definedName name="NWTZ03.1.2._T">NWTZ03!$V$10</definedName>
    <definedName name="NWTZ03.1.2._U">NWTZ03!$W$10</definedName>
    <definedName name="NWTZ03.1.3._A">NWTZ03!$D$11</definedName>
    <definedName name="NWTZ03.1.3._B">NWTZ03!$E$11</definedName>
    <definedName name="NWTZ03.1.3._C">NWTZ03!$F$11</definedName>
    <definedName name="NWTZ03.1.3._D">NWTZ03!$G$11</definedName>
    <definedName name="NWTZ03.1.3._E">NWTZ03!$H$11</definedName>
    <definedName name="NWTZ03.1.3._F">NWTZ03!$I$11</definedName>
    <definedName name="NWTZ03.1.3._G">NWTZ03!$J$11</definedName>
    <definedName name="NWTZ03.1.3._H">NWTZ03!$K$11</definedName>
    <definedName name="NWTZ03.1.3._I">NWTZ03!$L$11</definedName>
    <definedName name="NWTZ03.1.3._J">NWTZ03!$M$11</definedName>
    <definedName name="NWTZ03.1.3._K">NWTZ03!$N$11</definedName>
    <definedName name="NWTZ03.1.3._L">NWTZ03!$O$11</definedName>
    <definedName name="NWTZ03.1.3._M">NWTZ03!$P$11</definedName>
    <definedName name="NWTZ03.1.3._N">NWTZ03!$Q$11</definedName>
    <definedName name="NWTZ03.1.3._O">NWTZ03!$R$11</definedName>
    <definedName name="NWTZ03.1.3._P">NWTZ03!$S$11</definedName>
    <definedName name="NWTZ03.1.3._R">NWTZ03!$T$11</definedName>
    <definedName name="NWTZ03.1.3._S">NWTZ03!$U$11</definedName>
    <definedName name="NWTZ03.1.3._T">NWTZ03!$V$11</definedName>
    <definedName name="NWTZ03.1.3._U">NWTZ03!$W$11</definedName>
    <definedName name="NWTZ03.1.4._A">NWTZ03!$D$12</definedName>
    <definedName name="NWTZ03.1.4._B">NWTZ03!$E$12</definedName>
    <definedName name="NWTZ03.1.4._C">NWTZ03!$F$12</definedName>
    <definedName name="NWTZ03.1.4._D">NWTZ03!$G$12</definedName>
    <definedName name="NWTZ03.1.4._E">NWTZ03!$H$12</definedName>
    <definedName name="NWTZ03.1.4._F">NWTZ03!$I$12</definedName>
    <definedName name="NWTZ03.1.4._G">NWTZ03!$J$12</definedName>
    <definedName name="NWTZ03.1.4._H">NWTZ03!$K$12</definedName>
    <definedName name="NWTZ03.1.4._I">NWTZ03!$L$12</definedName>
    <definedName name="NWTZ03.1.4._J">NWTZ03!$M$12</definedName>
    <definedName name="NWTZ03.1.4._K">NWTZ03!$N$12</definedName>
    <definedName name="NWTZ03.1.4._L">NWTZ03!$O$12</definedName>
    <definedName name="NWTZ03.1.4._M">NWTZ03!$P$12</definedName>
    <definedName name="NWTZ03.1.4._N">NWTZ03!$Q$12</definedName>
    <definedName name="NWTZ03.1.4._O">NWTZ03!$R$12</definedName>
    <definedName name="NWTZ03.1.4._P">NWTZ03!$S$12</definedName>
    <definedName name="NWTZ03.1.4._R">NWTZ03!$T$12</definedName>
    <definedName name="NWTZ03.1.4._S">NWTZ03!$U$12</definedName>
    <definedName name="NWTZ03.1.4._T">NWTZ03!$V$12</definedName>
    <definedName name="NWTZ03.1.4._U">NWTZ03!$W$12</definedName>
    <definedName name="NWTZ03.1.5._A">NWTZ03!$D$13</definedName>
    <definedName name="NWTZ03.1.5._B">NWTZ03!$E$13</definedName>
    <definedName name="NWTZ03.1.5._C">NWTZ03!$F$13</definedName>
    <definedName name="NWTZ03.1.5._D">NWTZ03!$G$13</definedName>
    <definedName name="NWTZ03.1.5._E">NWTZ03!$H$13</definedName>
    <definedName name="NWTZ03.1.5._F">NWTZ03!$I$13</definedName>
    <definedName name="NWTZ03.1.5._G">NWTZ03!$J$13</definedName>
    <definedName name="NWTZ03.1.5._H">NWTZ03!$K$13</definedName>
    <definedName name="NWTZ03.1.5._I">NWTZ03!$L$13</definedName>
    <definedName name="NWTZ03.1.5._J">NWTZ03!$M$13</definedName>
    <definedName name="NWTZ03.1.5._K">NWTZ03!$N$13</definedName>
    <definedName name="NWTZ03.1.5._L">NWTZ03!$O$13</definedName>
    <definedName name="NWTZ03.1.5._M">NWTZ03!$P$13</definedName>
    <definedName name="NWTZ03.1.5._N">NWTZ03!$Q$13</definedName>
    <definedName name="NWTZ03.1.5._O">NWTZ03!$R$13</definedName>
    <definedName name="NWTZ03.1.5._P">NWTZ03!$S$13</definedName>
    <definedName name="NWTZ03.1.5._R">NWTZ03!$T$13</definedName>
    <definedName name="NWTZ03.1.5._S">NWTZ03!$U$13</definedName>
    <definedName name="NWTZ03.1.5._T">NWTZ03!$V$13</definedName>
    <definedName name="NWTZ03.1.5._U">NWTZ03!$W$13</definedName>
    <definedName name="NWTZ03.1.6._A">NWTZ03!$D$14</definedName>
    <definedName name="NWTZ03.1.6._B">NWTZ03!$E$14</definedName>
    <definedName name="NWTZ03.1.6._C">NWTZ03!$F$14</definedName>
    <definedName name="NWTZ03.1.6._D">NWTZ03!$G$14</definedName>
    <definedName name="NWTZ03.1.6._E">NWTZ03!$H$14</definedName>
    <definedName name="NWTZ03.1.6._F">NWTZ03!$I$14</definedName>
    <definedName name="NWTZ03.1.6._G">NWTZ03!$J$14</definedName>
    <definedName name="NWTZ03.1.6._H">NWTZ03!$K$14</definedName>
    <definedName name="NWTZ03.1.6._I">NWTZ03!$L$14</definedName>
    <definedName name="NWTZ03.1.6._J">NWTZ03!$M$14</definedName>
    <definedName name="NWTZ03.1.6._K">NWTZ03!$N$14</definedName>
    <definedName name="NWTZ03.1.6._L">NWTZ03!$O$14</definedName>
    <definedName name="NWTZ03.1.6._M">NWTZ03!$P$14</definedName>
    <definedName name="NWTZ03.1.6._N">NWTZ03!$Q$14</definedName>
    <definedName name="NWTZ03.1.6._O">NWTZ03!$R$14</definedName>
    <definedName name="NWTZ03.1.6._P">NWTZ03!$S$14</definedName>
    <definedName name="NWTZ03.1.6._R">NWTZ03!$T$14</definedName>
    <definedName name="NWTZ03.1.6._S">NWTZ03!$U$14</definedName>
    <definedName name="NWTZ03.1.6._T">NWTZ03!$V$14</definedName>
    <definedName name="NWTZ03.1.6._U">NWTZ03!$W$14</definedName>
    <definedName name="NWTZ03.1.7._A">NWTZ03!$D$15</definedName>
    <definedName name="NWTZ03.1.7._B">NWTZ03!$E$15</definedName>
    <definedName name="NWTZ03.1.7._C">NWTZ03!$F$15</definedName>
    <definedName name="NWTZ03.1.7._D">NWTZ03!$G$15</definedName>
    <definedName name="NWTZ03.1.7._E">NWTZ03!$H$15</definedName>
    <definedName name="NWTZ03.1.7._F">NWTZ03!$I$15</definedName>
    <definedName name="NWTZ03.1.7._G">NWTZ03!$J$15</definedName>
    <definedName name="NWTZ03.1.7._H">NWTZ03!$K$15</definedName>
    <definedName name="NWTZ03.1.7._I">NWTZ03!$L$15</definedName>
    <definedName name="NWTZ03.1.7._J">NWTZ03!$M$15</definedName>
    <definedName name="NWTZ03.1.7._K">NWTZ03!$N$15</definedName>
    <definedName name="NWTZ03.1.7._L">NWTZ03!$O$15</definedName>
    <definedName name="NWTZ03.1.7._M">NWTZ03!$P$15</definedName>
    <definedName name="NWTZ03.1.7._N">NWTZ03!$Q$15</definedName>
    <definedName name="NWTZ03.1.7._O">NWTZ03!$R$15</definedName>
    <definedName name="NWTZ03.1.7._P">NWTZ03!$S$15</definedName>
    <definedName name="NWTZ03.1.7._R">NWTZ03!$T$15</definedName>
    <definedName name="NWTZ03.1.7._S">NWTZ03!$U$15</definedName>
    <definedName name="NWTZ03.1.7._T">NWTZ03!$V$15</definedName>
    <definedName name="NWTZ03.1.7._U">NWTZ03!$W$15</definedName>
    <definedName name="NWTZ03.1.8._A">NWTZ03!$D$16</definedName>
    <definedName name="NWTZ03.1.8._B">NWTZ03!$E$16</definedName>
    <definedName name="NWTZ03.1.8._C">NWTZ03!$F$16</definedName>
    <definedName name="NWTZ03.1.8._D">NWTZ03!$G$16</definedName>
    <definedName name="NWTZ03.1.8._E">NWTZ03!$H$16</definedName>
    <definedName name="NWTZ03.1.8._F">NWTZ03!$I$16</definedName>
    <definedName name="NWTZ03.1.8._G">NWTZ03!$J$16</definedName>
    <definedName name="NWTZ03.1.8._H">NWTZ03!$K$16</definedName>
    <definedName name="NWTZ03.1.8._I">NWTZ03!$L$16</definedName>
    <definedName name="NWTZ03.1.8._J">NWTZ03!$M$16</definedName>
    <definedName name="NWTZ03.1.8._K">NWTZ03!$N$16</definedName>
    <definedName name="NWTZ03.1.8._L">NWTZ03!$O$16</definedName>
    <definedName name="NWTZ03.1.8._M">NWTZ03!$P$16</definedName>
    <definedName name="NWTZ03.1.8._N">NWTZ03!$Q$16</definedName>
    <definedName name="NWTZ03.1.8._O">NWTZ03!$R$16</definedName>
    <definedName name="NWTZ03.1.8._P">NWTZ03!$S$16</definedName>
    <definedName name="NWTZ03.1.8._R">NWTZ03!$T$16</definedName>
    <definedName name="NWTZ03.1.8._S">NWTZ03!$U$16</definedName>
    <definedName name="NWTZ03.1.8._T">NWTZ03!$V$16</definedName>
    <definedName name="NWTZ03.1.8._U">NWTZ03!$W$16</definedName>
    <definedName name="NWTZ03.1.9._A">NWTZ03!$D$17</definedName>
    <definedName name="NWTZ03.1.9._B">NWTZ03!$E$17</definedName>
    <definedName name="NWTZ03.1.9._C">NWTZ03!$F$17</definedName>
    <definedName name="NWTZ03.1.9._D">NWTZ03!$G$17</definedName>
    <definedName name="NWTZ03.1.9._E">NWTZ03!$H$17</definedName>
    <definedName name="NWTZ03.1.9._F">NWTZ03!$I$17</definedName>
    <definedName name="NWTZ03.1.9._G">NWTZ03!$J$17</definedName>
    <definedName name="NWTZ03.1.9._H">NWTZ03!$K$17</definedName>
    <definedName name="NWTZ03.1.9._I">NWTZ03!$L$17</definedName>
    <definedName name="NWTZ03.1.9._J">NWTZ03!$M$17</definedName>
    <definedName name="NWTZ03.1.9._K">NWTZ03!$N$17</definedName>
    <definedName name="NWTZ03.1.9._L">NWTZ03!$O$17</definedName>
    <definedName name="NWTZ03.1.9._M">NWTZ03!$P$17</definedName>
    <definedName name="NWTZ03.1.9._N">NWTZ03!$Q$17</definedName>
    <definedName name="NWTZ03.1.9._O">NWTZ03!$R$17</definedName>
    <definedName name="NWTZ03.1.9._P">NWTZ03!$S$17</definedName>
    <definedName name="NWTZ03.1.9._R">NWTZ03!$T$17</definedName>
    <definedName name="NWTZ03.1.9._S">NWTZ03!$U$17</definedName>
    <definedName name="NWTZ03.1.9._T">NWTZ03!$V$17</definedName>
    <definedName name="NWTZ03.1.9._U">NWTZ03!$W$17</definedName>
    <definedName name="NWTZ03.2._A">NWTZ03!$D$18</definedName>
    <definedName name="NWTZ03.2._B">NWTZ03!$E$18</definedName>
    <definedName name="NWTZ03.2._C">NWTZ03!$F$18</definedName>
    <definedName name="NWTZ03.2._D">NWTZ03!$G$18</definedName>
    <definedName name="NWTZ03.2._E">NWTZ03!$H$18</definedName>
    <definedName name="NWTZ03.2._F">NWTZ03!$I$18</definedName>
    <definedName name="NWTZ03.2._G">NWTZ03!$J$18</definedName>
    <definedName name="NWTZ03.2._H">NWTZ03!$K$18</definedName>
    <definedName name="NWTZ03.2._I">NWTZ03!$L$18</definedName>
    <definedName name="NWTZ03.2._J">NWTZ03!$M$18</definedName>
    <definedName name="NWTZ03.2._K">NWTZ03!$N$18</definedName>
    <definedName name="NWTZ03.2._L">NWTZ03!$O$18</definedName>
    <definedName name="NWTZ03.2._M">NWTZ03!$P$18</definedName>
    <definedName name="NWTZ03.2._N">NWTZ03!$Q$18</definedName>
    <definedName name="NWTZ03.2._O">NWTZ03!$R$18</definedName>
    <definedName name="NWTZ03.2._P">NWTZ03!$S$18</definedName>
    <definedName name="NWTZ03.2._R">NWTZ03!$T$18</definedName>
    <definedName name="NWTZ03.2._S">NWTZ03!$U$18</definedName>
    <definedName name="NWTZ03.2._T">NWTZ03!$V$18</definedName>
    <definedName name="NWTZ03.2._U">NWTZ03!$W$18</definedName>
    <definedName name="NWTZ03.2.1._A">NWTZ03!$D$19</definedName>
    <definedName name="NWTZ03.2.1._B">NWTZ03!$E$19</definedName>
    <definedName name="NWTZ03.2.1._C">NWTZ03!$F$19</definedName>
    <definedName name="NWTZ03.2.1._D">NWTZ03!$G$19</definedName>
    <definedName name="NWTZ03.2.1._E">NWTZ03!$H$19</definedName>
    <definedName name="NWTZ03.2.1._F">NWTZ03!$I$19</definedName>
    <definedName name="NWTZ03.2.1._G">NWTZ03!$J$19</definedName>
    <definedName name="NWTZ03.2.1._H">NWTZ03!$K$19</definedName>
    <definedName name="NWTZ03.2.1._I">NWTZ03!$L$19</definedName>
    <definedName name="NWTZ03.2.1._J">NWTZ03!$M$19</definedName>
    <definedName name="NWTZ03.2.1._K">NWTZ03!$N$19</definedName>
    <definedName name="NWTZ03.2.1._L">NWTZ03!$O$19</definedName>
    <definedName name="NWTZ03.2.1._M">NWTZ03!$P$19</definedName>
    <definedName name="NWTZ03.2.1._N">NWTZ03!$Q$19</definedName>
    <definedName name="NWTZ03.2.1._O">NWTZ03!$R$19</definedName>
    <definedName name="NWTZ03.2.1._P">NWTZ03!$S$19</definedName>
    <definedName name="NWTZ03.2.1._R">NWTZ03!$T$19</definedName>
    <definedName name="NWTZ03.2.1._S">NWTZ03!$U$19</definedName>
    <definedName name="NWTZ03.2.1._T">NWTZ03!$V$19</definedName>
    <definedName name="NWTZ03.2.1._U">NWTZ03!$W$19</definedName>
    <definedName name="NWTZ03.2.2._A">NWTZ03!$D$20</definedName>
    <definedName name="NWTZ03.2.2._B">NWTZ03!$E$20</definedName>
    <definedName name="NWTZ03.2.2._C">NWTZ03!$F$20</definedName>
    <definedName name="NWTZ03.2.2._D">NWTZ03!$G$20</definedName>
    <definedName name="NWTZ03.2.2._E">NWTZ03!$H$20</definedName>
    <definedName name="NWTZ03.2.2._F">NWTZ03!$I$20</definedName>
    <definedName name="NWTZ03.2.2._G">NWTZ03!$J$20</definedName>
    <definedName name="NWTZ03.2.2._H">NWTZ03!$K$20</definedName>
    <definedName name="NWTZ03.2.2._I">NWTZ03!$L$20</definedName>
    <definedName name="NWTZ03.2.2._J">NWTZ03!$M$20</definedName>
    <definedName name="NWTZ03.2.2._K">NWTZ03!$N$20</definedName>
    <definedName name="NWTZ03.2.2._L">NWTZ03!$O$20</definedName>
    <definedName name="NWTZ03.2.2._M">NWTZ03!$P$20</definedName>
    <definedName name="NWTZ03.2.2._N">NWTZ03!$Q$20</definedName>
    <definedName name="NWTZ03.2.2._O">NWTZ03!$R$20</definedName>
    <definedName name="NWTZ03.2.2._P">NWTZ03!$S$20</definedName>
    <definedName name="NWTZ03.2.2._R">NWTZ03!$T$20</definedName>
    <definedName name="NWTZ03.2.2._S">NWTZ03!$U$20</definedName>
    <definedName name="NWTZ03.2.2._T">NWTZ03!$V$20</definedName>
    <definedName name="NWTZ03.2.2._U">NWTZ03!$W$20</definedName>
    <definedName name="NWTZ03.2.3._A">NWTZ03!$D$21</definedName>
    <definedName name="NWTZ03.2.3._B">NWTZ03!$E$21</definedName>
    <definedName name="NWTZ03.2.3._C">NWTZ03!$F$21</definedName>
    <definedName name="NWTZ03.2.3._D">NWTZ03!$G$21</definedName>
    <definedName name="NWTZ03.2.3._E">NWTZ03!$H$21</definedName>
    <definedName name="NWTZ03.2.3._F">NWTZ03!$I$21</definedName>
    <definedName name="NWTZ03.2.3._G">NWTZ03!$J$21</definedName>
    <definedName name="NWTZ03.2.3._H">NWTZ03!$K$21</definedName>
    <definedName name="NWTZ03.2.3._I">NWTZ03!$L$21</definedName>
    <definedName name="NWTZ03.2.3._J">NWTZ03!$M$21</definedName>
    <definedName name="NWTZ03.2.3._K">NWTZ03!$N$21</definedName>
    <definedName name="NWTZ03.2.3._L">NWTZ03!$O$21</definedName>
    <definedName name="NWTZ03.2.3._M">NWTZ03!$P$21</definedName>
    <definedName name="NWTZ03.2.3._N">NWTZ03!$Q$21</definedName>
    <definedName name="NWTZ03.2.3._O">NWTZ03!$R$21</definedName>
    <definedName name="NWTZ03.2.3._P">NWTZ03!$S$21</definedName>
    <definedName name="NWTZ03.2.3._R">NWTZ03!$T$21</definedName>
    <definedName name="NWTZ03.2.3._S">NWTZ03!$U$21</definedName>
    <definedName name="NWTZ03.2.3._T">NWTZ03!$V$21</definedName>
    <definedName name="NWTZ03.2.3._U">NWTZ03!$W$21</definedName>
    <definedName name="NWTZ03.2.4._A">NWTZ03!$D$22</definedName>
    <definedName name="NWTZ03.2.4._B">NWTZ03!$E$22</definedName>
    <definedName name="NWTZ03.2.4._C">NWTZ03!$F$22</definedName>
    <definedName name="NWTZ03.2.4._D">NWTZ03!$G$22</definedName>
    <definedName name="NWTZ03.2.4._E">NWTZ03!$H$22</definedName>
    <definedName name="NWTZ03.2.4._F">NWTZ03!$I$22</definedName>
    <definedName name="NWTZ03.2.4._G">NWTZ03!$J$22</definedName>
    <definedName name="NWTZ03.2.4._H">NWTZ03!$K$22</definedName>
    <definedName name="NWTZ03.2.4._I">NWTZ03!$L$22</definedName>
    <definedName name="NWTZ03.2.4._J">NWTZ03!$M$22</definedName>
    <definedName name="NWTZ03.2.4._K">NWTZ03!$N$22</definedName>
    <definedName name="NWTZ03.2.4._L">NWTZ03!$O$22</definedName>
    <definedName name="NWTZ03.2.4._M">NWTZ03!$P$22</definedName>
    <definedName name="NWTZ03.2.4._N">NWTZ03!$Q$22</definedName>
    <definedName name="NWTZ03.2.4._O">NWTZ03!$R$22</definedName>
    <definedName name="NWTZ03.2.4._P">NWTZ03!$S$22</definedName>
    <definedName name="NWTZ03.2.4._R">NWTZ03!$T$22</definedName>
    <definedName name="NWTZ03.2.4._S">NWTZ03!$U$22</definedName>
    <definedName name="NWTZ03.2.4._T">NWTZ03!$V$22</definedName>
    <definedName name="NWTZ03.2.4._U">NWTZ03!$W$22</definedName>
    <definedName name="NWTZ03.2.5._A">NWTZ03!$D$23</definedName>
    <definedName name="NWTZ03.2.5._B">NWTZ03!$E$23</definedName>
    <definedName name="NWTZ03.2.5._C">NWTZ03!$F$23</definedName>
    <definedName name="NWTZ03.2.5._D">NWTZ03!$G$23</definedName>
    <definedName name="NWTZ03.2.5._E">NWTZ03!$H$23</definedName>
    <definedName name="NWTZ03.2.5._F">NWTZ03!$I$23</definedName>
    <definedName name="NWTZ03.2.5._G">NWTZ03!$J$23</definedName>
    <definedName name="NWTZ03.2.5._H">NWTZ03!$K$23</definedName>
    <definedName name="NWTZ03.2.5._I">NWTZ03!$L$23</definedName>
    <definedName name="NWTZ03.2.5._J">NWTZ03!$M$23</definedName>
    <definedName name="NWTZ03.2.5._K">NWTZ03!$N$23</definedName>
    <definedName name="NWTZ03.2.5._L">NWTZ03!$O$23</definedName>
    <definedName name="NWTZ03.2.5._M">NWTZ03!$P$23</definedName>
    <definedName name="NWTZ03.2.5._N">NWTZ03!$Q$23</definedName>
    <definedName name="NWTZ03.2.5._O">NWTZ03!$R$23</definedName>
    <definedName name="NWTZ03.2.5._P">NWTZ03!$S$23</definedName>
    <definedName name="NWTZ03.2.5._R">NWTZ03!$T$23</definedName>
    <definedName name="NWTZ03.2.5._S">NWTZ03!$U$23</definedName>
    <definedName name="NWTZ03.2.5._T">NWTZ03!$V$23</definedName>
    <definedName name="NWTZ03.2.5._U">NWTZ03!$W$23</definedName>
    <definedName name="NWTZ03.2.6._A">NWTZ03!$D$24</definedName>
    <definedName name="NWTZ03.2.6._B">NWTZ03!$E$24</definedName>
    <definedName name="NWTZ03.2.6._C">NWTZ03!$F$24</definedName>
    <definedName name="NWTZ03.2.6._D">NWTZ03!$G$24</definedName>
    <definedName name="NWTZ03.2.6._E">NWTZ03!$H$24</definedName>
    <definedName name="NWTZ03.2.6._F">NWTZ03!$I$24</definedName>
    <definedName name="NWTZ03.2.6._G">NWTZ03!$J$24</definedName>
    <definedName name="NWTZ03.2.6._H">NWTZ03!$K$24</definedName>
    <definedName name="NWTZ03.2.6._I">NWTZ03!$L$24</definedName>
    <definedName name="NWTZ03.2.6._J">NWTZ03!$M$24</definedName>
    <definedName name="NWTZ03.2.6._K">NWTZ03!$N$24</definedName>
    <definedName name="NWTZ03.2.6._L">NWTZ03!$O$24</definedName>
    <definedName name="NWTZ03.2.6._M">NWTZ03!$P$24</definedName>
    <definedName name="NWTZ03.2.6._N">NWTZ03!$Q$24</definedName>
    <definedName name="NWTZ03.2.6._O">NWTZ03!$R$24</definedName>
    <definedName name="NWTZ03.2.6._P">NWTZ03!$S$24</definedName>
    <definedName name="NWTZ03.2.6._R">NWTZ03!$T$24</definedName>
    <definedName name="NWTZ03.2.6._S">NWTZ03!$U$24</definedName>
    <definedName name="NWTZ03.2.6._T">NWTZ03!$V$24</definedName>
    <definedName name="NWTZ03.2.6._U">NWTZ03!$W$24</definedName>
    <definedName name="NWTZ03.2.7._A">NWTZ03!$D$25</definedName>
    <definedName name="NWTZ03.2.7._B">NWTZ03!$E$25</definedName>
    <definedName name="NWTZ03.2.7._C">NWTZ03!$F$25</definedName>
    <definedName name="NWTZ03.2.7._D">NWTZ03!$G$25</definedName>
    <definedName name="NWTZ03.2.7._E">NWTZ03!$H$25</definedName>
    <definedName name="NWTZ03.2.7._F">NWTZ03!$I$25</definedName>
    <definedName name="NWTZ03.2.7._G">NWTZ03!$J$25</definedName>
    <definedName name="NWTZ03.2.7._H">NWTZ03!$K$25</definedName>
    <definedName name="NWTZ03.2.7._I">NWTZ03!$L$25</definedName>
    <definedName name="NWTZ03.2.7._J">NWTZ03!$M$25</definedName>
    <definedName name="NWTZ03.2.7._K">NWTZ03!$N$25</definedName>
    <definedName name="NWTZ03.2.7._L">NWTZ03!$O$25</definedName>
    <definedName name="NWTZ03.2.7._M">NWTZ03!$P$25</definedName>
    <definedName name="NWTZ03.2.7._N">NWTZ03!$Q$25</definedName>
    <definedName name="NWTZ03.2.7._O">NWTZ03!$R$25</definedName>
    <definedName name="NWTZ03.2.7._P">NWTZ03!$S$25</definedName>
    <definedName name="NWTZ03.2.7._R">NWTZ03!$T$25</definedName>
    <definedName name="NWTZ03.2.7._S">NWTZ03!$U$25</definedName>
    <definedName name="NWTZ03.2.7._T">NWTZ03!$V$25</definedName>
    <definedName name="NWTZ03.2.7._U">NWTZ03!$W$25</definedName>
    <definedName name="NWTZ03.2.8._A">NWTZ03!$D$26</definedName>
    <definedName name="NWTZ03.2.8._B">NWTZ03!$E$26</definedName>
    <definedName name="NWTZ03.2.8._C">NWTZ03!$F$26</definedName>
    <definedName name="NWTZ03.2.8._D">NWTZ03!$G$26</definedName>
    <definedName name="NWTZ03.2.8._E">NWTZ03!$H$26</definedName>
    <definedName name="NWTZ03.2.8._F">NWTZ03!$I$26</definedName>
    <definedName name="NWTZ03.2.8._G">NWTZ03!$J$26</definedName>
    <definedName name="NWTZ03.2.8._H">NWTZ03!$K$26</definedName>
    <definedName name="NWTZ03.2.8._I">NWTZ03!$L$26</definedName>
    <definedName name="NWTZ03.2.8._J">NWTZ03!$M$26</definedName>
    <definedName name="NWTZ03.2.8._K">NWTZ03!$N$26</definedName>
    <definedName name="NWTZ03.2.8._L">NWTZ03!$O$26</definedName>
    <definedName name="NWTZ03.2.8._M">NWTZ03!$P$26</definedName>
    <definedName name="NWTZ03.2.8._N">NWTZ03!$Q$26</definedName>
    <definedName name="NWTZ03.2.8._O">NWTZ03!$R$26</definedName>
    <definedName name="NWTZ03.2.8._P">NWTZ03!$S$26</definedName>
    <definedName name="NWTZ03.2.8._R">NWTZ03!$T$26</definedName>
    <definedName name="NWTZ03.2.8._S">NWTZ03!$U$26</definedName>
    <definedName name="NWTZ03.2.8._T">NWTZ03!$V$26</definedName>
    <definedName name="NWTZ03.2.8._U">NWTZ03!$W$26</definedName>
    <definedName name="NWTZ03.2.9._A">NWTZ03!$D$27</definedName>
    <definedName name="NWTZ03.2.9._B">NWTZ03!$E$27</definedName>
    <definedName name="NWTZ03.2.9._C">NWTZ03!$F$27</definedName>
    <definedName name="NWTZ03.2.9._D">NWTZ03!$G$27</definedName>
    <definedName name="NWTZ03.2.9._E">NWTZ03!$H$27</definedName>
    <definedName name="NWTZ03.2.9._F">NWTZ03!$I$27</definedName>
    <definedName name="NWTZ03.2.9._G">NWTZ03!$J$27</definedName>
    <definedName name="NWTZ03.2.9._H">NWTZ03!$K$27</definedName>
    <definedName name="NWTZ03.2.9._I">NWTZ03!$L$27</definedName>
    <definedName name="NWTZ03.2.9._J">NWTZ03!$M$27</definedName>
    <definedName name="NWTZ03.2.9._K">NWTZ03!$N$27</definedName>
    <definedName name="NWTZ03.2.9._L">NWTZ03!$O$27</definedName>
    <definedName name="NWTZ03.2.9._M">NWTZ03!$P$27</definedName>
    <definedName name="NWTZ03.2.9._N">NWTZ03!$Q$27</definedName>
    <definedName name="NWTZ03.2.9._O">NWTZ03!$R$27</definedName>
    <definedName name="NWTZ03.2.9._P">NWTZ03!$S$27</definedName>
    <definedName name="NWTZ03.2.9._R">NWTZ03!$T$27</definedName>
    <definedName name="NWTZ03.2.9._S">NWTZ03!$U$27</definedName>
    <definedName name="NWTZ03.2.9._T">NWTZ03!$V$27</definedName>
    <definedName name="NWTZ03.2.9._U">NWTZ03!$W$27</definedName>
    <definedName name="OA01.1._A">'OA01'!$D$6</definedName>
    <definedName name="OA01.1._B">'OA01'!$E$6</definedName>
    <definedName name="OA01.1._C">'OA01'!$F$6</definedName>
    <definedName name="OA01.1.1._A">'OA01'!$D$7</definedName>
    <definedName name="OA01.1.1._B">'OA01'!$E$7</definedName>
    <definedName name="OA01.1.1._C">'OA01'!$F$7</definedName>
    <definedName name="OA01.1.2._A">'OA01'!$D$8</definedName>
    <definedName name="OA01.1.2._B">'OA01'!$E$8</definedName>
    <definedName name="OA01.1.2._C">'OA01'!$F$8</definedName>
    <definedName name="OA01.1.3._A">'OA01'!$D$9</definedName>
    <definedName name="OA01.1.3._B">'OA01'!$E$9</definedName>
    <definedName name="OA01.1.3._C">'OA01'!$F$9</definedName>
    <definedName name="OA01.1.4._A">'OA01'!$D$10</definedName>
    <definedName name="OA01.1.4._B">'OA01'!$E$10</definedName>
    <definedName name="OA01.1.4._C">'OA01'!$F$10</definedName>
    <definedName name="OA01.2._A">'OA01'!$D$11</definedName>
    <definedName name="OA01.2._B">'OA01'!$E$11</definedName>
    <definedName name="OA01.2._C">'OA01'!$F$11</definedName>
    <definedName name="OA01.2.1._A">'OA01'!$D$12</definedName>
    <definedName name="OA01.2.1._B">'OA01'!$E$12</definedName>
    <definedName name="OA01.2.1._C">'OA01'!$F$12</definedName>
    <definedName name="OA01.2.2._A">'OA01'!$D$13</definedName>
    <definedName name="OA01.2.2._B">'OA01'!$E$13</definedName>
    <definedName name="OA01.2.2._C">'OA01'!$F$13</definedName>
    <definedName name="OA01.2.3._A">'OA01'!$D$14</definedName>
    <definedName name="OA01.2.3._B">'OA01'!$E$14</definedName>
    <definedName name="OA01.2.3._C">'OA01'!$F$14</definedName>
    <definedName name="OA01.2.4._A">'OA01'!$D$15</definedName>
    <definedName name="OA01.2.4._B">'OA01'!$E$15</definedName>
    <definedName name="OA01.2.4._C">'OA01'!$F$15</definedName>
    <definedName name="OA01.2.5._A">'OA01'!$D$16</definedName>
    <definedName name="OA01.2.5._B">'OA01'!$E$16</definedName>
    <definedName name="OA01.2.5._C">'OA01'!$F$16</definedName>
    <definedName name="OA01.3._A">'OA01'!$D$17</definedName>
    <definedName name="OA01.3._B">'OA01'!$E$17</definedName>
    <definedName name="OA01.3._C">'OA01'!$F$17</definedName>
    <definedName name="OA02.1._A">'OA02'!$D$6</definedName>
    <definedName name="OA02.1._B">'OA02'!$E$6</definedName>
    <definedName name="OA02.1._C">'OA02'!$F$6</definedName>
    <definedName name="OA02.1._D">'OA02'!$G$6</definedName>
    <definedName name="OA02.1._E">'OA02'!$H$6</definedName>
    <definedName name="OA02.2._A">'OA02'!$D$7</definedName>
    <definedName name="OA02.2._B">'OA02'!$E$7</definedName>
    <definedName name="OA02.2._C">'OA02'!$F$7</definedName>
    <definedName name="OA02.2._D">'OA02'!$G$7</definedName>
    <definedName name="OA02.2._E">'OA02'!$H$7</definedName>
    <definedName name="OA02.3._A">'OA02'!$D$8</definedName>
    <definedName name="OA02.3._B">'OA02'!$E$8</definedName>
    <definedName name="OA02.3._C">'OA02'!$F$8</definedName>
    <definedName name="OA02.3._D">'OA02'!$G$8</definedName>
    <definedName name="OA02.3._E">'OA02'!$H$8</definedName>
    <definedName name="OA02.4._A">'OA02'!$D$9</definedName>
    <definedName name="OA02.4._B">'OA02'!$E$9</definedName>
    <definedName name="OA02.4._C">'OA02'!$F$9</definedName>
    <definedName name="OA02.4._D">'OA02'!$G$9</definedName>
    <definedName name="OA02.4._E">'OA02'!$H$9</definedName>
    <definedName name="OA02.5._A">'OA02'!$D$10</definedName>
    <definedName name="OA02.5._B">'OA02'!$E$10</definedName>
    <definedName name="OA02.5._C">'OA02'!$F$10</definedName>
    <definedName name="OA02.5._D">'OA02'!$G$10</definedName>
    <definedName name="OA02.5._E">'OA02'!$H$10</definedName>
    <definedName name="OA02.6._A">'OA02'!$D$11</definedName>
    <definedName name="OA02.6._B">'OA02'!$E$11</definedName>
    <definedName name="OA02.6._C">'OA02'!$F$11</definedName>
    <definedName name="OA02.6._D">'OA02'!$G$11</definedName>
    <definedName name="OA02.6._E">'OA02'!$H$11</definedName>
    <definedName name="OA02.7._A">'OA02'!$D$12</definedName>
    <definedName name="OA02.7._B">'OA02'!$E$12</definedName>
    <definedName name="OA02.7._C">'OA02'!$F$12</definedName>
    <definedName name="OA02.7._D">'OA02'!$G$12</definedName>
    <definedName name="OA02.7._E">'OA02'!$H$12</definedName>
    <definedName name="OA02.8._A">'OA02'!$D$13</definedName>
    <definedName name="OA02.8._B">'OA02'!$E$13</definedName>
    <definedName name="OA02.8._C">'OA02'!$F$13</definedName>
    <definedName name="OA02.8._D">'OA02'!$G$13</definedName>
    <definedName name="OA02.8._E">'OA02'!$H$13</definedName>
    <definedName name="OA03.1._A">'OA03'!$D$6</definedName>
    <definedName name="OA03.1.1._A">'OA03'!$D$7</definedName>
    <definedName name="OA03.1.2._A">'OA03'!$D$8</definedName>
    <definedName name="OA03.1.3._A">'OA03'!$D$9</definedName>
    <definedName name="PKZ02.1._A">'PKZ02'!$D$6</definedName>
    <definedName name="PKZ02.1.1._A">'PKZ02'!$D$7</definedName>
    <definedName name="PKZ02.1.2._A">'PKZ02'!$D$8</definedName>
    <definedName name="PKZ02.10._A">'PKZ02'!$D$17</definedName>
    <definedName name="PKZ02.11._A">'PKZ02'!$D$18</definedName>
    <definedName name="PKZ02.12._A">'PKZ02'!$D$19</definedName>
    <definedName name="PKZ02.13._A">'PKZ02'!$D$20</definedName>
    <definedName name="PKZ02.14._A">'PKZ02'!$D$21</definedName>
    <definedName name="PKZ02.15._A">'PKZ02'!$D$22</definedName>
    <definedName name="PKZ02.16._A">'PKZ02'!$D$23</definedName>
    <definedName name="PKZ02.17._A">'PKZ02'!$D$24</definedName>
    <definedName name="PKZ02.18._A">'PKZ02'!$D$25</definedName>
    <definedName name="PKZ02.19._A">'PKZ02'!$D$26</definedName>
    <definedName name="PKZ02.2._A">'PKZ02'!$D$9</definedName>
    <definedName name="PKZ02.20._A">'PKZ02'!$D$27</definedName>
    <definedName name="PKZ02.21._A">'PKZ02'!$D$28</definedName>
    <definedName name="PKZ02.22._A">'PKZ02'!$D$29</definedName>
    <definedName name="PKZ02.3._A">'PKZ02'!$D$10</definedName>
    <definedName name="PKZ02.4._A">'PKZ02'!$D$11</definedName>
    <definedName name="PKZ02.5._A">'PKZ02'!$D$12</definedName>
    <definedName name="PKZ02.6._A">'PKZ02'!$D$13</definedName>
    <definedName name="PKZ02.7._A">'PKZ02'!$D$14</definedName>
    <definedName name="PKZ02.8._A">'PKZ02'!$D$15</definedName>
    <definedName name="PKZ02.9._A">'PKZ02'!$D$16</definedName>
    <definedName name="PLK02.1._A">'PLK02'!$D$6</definedName>
    <definedName name="PLK02.10._A">'PLK02'!$D$37</definedName>
    <definedName name="PLK02.11._A">'PLK02'!$D$38</definedName>
    <definedName name="PLK02.2._A">'PLK02'!$D$7</definedName>
    <definedName name="PLK02.3._A">'PLK02'!$D$8</definedName>
    <definedName name="PLK02.4._A">'PLK02'!$D$9</definedName>
    <definedName name="PLK02.5._A">'PLK02'!$D$10</definedName>
    <definedName name="PLK02.5.1._A">'PLK02'!$D$11</definedName>
    <definedName name="PLK02.5.2._A">'PLK02'!$D$12</definedName>
    <definedName name="PLK02.5.2.1._A">'PLK02'!$D$13</definedName>
    <definedName name="PLK02.5.2.2._A">'PLK02'!$D$14</definedName>
    <definedName name="PLK02.5.2.3._A">'PLK02'!$D$15</definedName>
    <definedName name="PLK02.5.2.4._A">'PLK02'!$D$16</definedName>
    <definedName name="PLK02.5.3._A">'PLK02'!$D$17</definedName>
    <definedName name="PLK02.5.3.1._A">'PLK02'!$D$18</definedName>
    <definedName name="PLK02.5.3.2._A">'PLK02'!$D$19</definedName>
    <definedName name="PLK02.5.3.3._A">'PLK02'!$D$20</definedName>
    <definedName name="PLK02.5.3.4._A">'PLK02'!$D$21</definedName>
    <definedName name="PLK02.5.3.5._A">'PLK02'!$D$22</definedName>
    <definedName name="PLK02.5.3.6._A">'PLK02'!$D$23</definedName>
    <definedName name="PLK02.5.3.7._A">'PLK02'!$D$24</definedName>
    <definedName name="PLK02.6._A">'PLK02'!$D$25</definedName>
    <definedName name="PLK02.7._A">'PLK02'!$D$26</definedName>
    <definedName name="PLK02.7.1._A">'PLK02'!$D$27</definedName>
    <definedName name="PLK02.7.2._A">'PLK02'!$D$28</definedName>
    <definedName name="PLK02.7.3._A">'PLK02'!$D$29</definedName>
    <definedName name="PLK02.7.4._A">'PLK02'!$D$30</definedName>
    <definedName name="PLK02.7.5._A">'PLK02'!$D$31</definedName>
    <definedName name="PLK02.7.6._A">'PLK02'!$D$32</definedName>
    <definedName name="PLK02.8._A">'PLK02'!$D$33</definedName>
    <definedName name="PLK02.9._A">'PLK02'!$D$34</definedName>
    <definedName name="PLK02.9.1._A">'PLK02'!$D$35</definedName>
    <definedName name="PLK02.9.2._A">'PLK02'!$D$36</definedName>
    <definedName name="RNIZ01.1._A">RNIZ01!$C$7</definedName>
    <definedName name="RNIZ01.1._B">RNIZ01!$D$7</definedName>
    <definedName name="RNIZ01.1._C">RNIZ01!$E$7</definedName>
    <definedName name="RNIZ01.1._D">RNIZ01!$F$7</definedName>
    <definedName name="RNIZ01.1._E">RNIZ01!$G$7</definedName>
    <definedName name="RNIZ01.1._F">RNIZ01!$H$7</definedName>
    <definedName name="RNIZ01.10._A">RNIZ01!$C$16</definedName>
    <definedName name="RNIZ01.10._B">RNIZ01!$D$16</definedName>
    <definedName name="RNIZ01.10._C">RNIZ01!$E$16</definedName>
    <definedName name="RNIZ01.10._D">RNIZ01!$F$16</definedName>
    <definedName name="RNIZ01.10._E">RNIZ01!$G$16</definedName>
    <definedName name="RNIZ01.10._F">RNIZ01!$H$16</definedName>
    <definedName name="RNIZ01.11._A">RNIZ01!$C$17</definedName>
    <definedName name="RNIZ01.11._B">RNIZ01!$D$17</definedName>
    <definedName name="RNIZ01.11._C">RNIZ01!$E$17</definedName>
    <definedName name="RNIZ01.11._D">RNIZ01!$F$17</definedName>
    <definedName name="RNIZ01.11._E">RNIZ01!$G$17</definedName>
    <definedName name="RNIZ01.11._F">RNIZ01!$H$17</definedName>
    <definedName name="RNIZ01.12._A">RNIZ01!$C$18</definedName>
    <definedName name="RNIZ01.12._B">RNIZ01!$D$18</definedName>
    <definedName name="RNIZ01.12._C">RNIZ01!$E$18</definedName>
    <definedName name="RNIZ01.12._D">RNIZ01!$F$18</definedName>
    <definedName name="RNIZ01.12._E">RNIZ01!$G$18</definedName>
    <definedName name="RNIZ01.12._F">RNIZ01!$H$18</definedName>
    <definedName name="RNIZ01.13._A">RNIZ01!$C$19</definedName>
    <definedName name="RNIZ01.13._B">RNIZ01!$D$19</definedName>
    <definedName name="RNIZ01.13._C">RNIZ01!$E$19</definedName>
    <definedName name="RNIZ01.13._D">RNIZ01!$F$19</definedName>
    <definedName name="RNIZ01.13._E">RNIZ01!$G$19</definedName>
    <definedName name="RNIZ01.13._F">RNIZ01!$H$19</definedName>
    <definedName name="RNIZ01.14._A">RNIZ01!$C$20</definedName>
    <definedName name="RNIZ01.14._B">RNIZ01!$D$20</definedName>
    <definedName name="RNIZ01.14._C">RNIZ01!$E$20</definedName>
    <definedName name="RNIZ01.14._D">RNIZ01!$F$20</definedName>
    <definedName name="RNIZ01.14._E">RNIZ01!$G$20</definedName>
    <definedName name="RNIZ01.14._F">RNIZ01!$H$20</definedName>
    <definedName name="RNIZ01.15._A">RNIZ01!$C$21</definedName>
    <definedName name="RNIZ01.15._B">RNIZ01!$D$21</definedName>
    <definedName name="RNIZ01.15._C">RNIZ01!$E$21</definedName>
    <definedName name="RNIZ01.15._D">RNIZ01!$F$21</definedName>
    <definedName name="RNIZ01.15._E">RNIZ01!$G$21</definedName>
    <definedName name="RNIZ01.15._F">RNIZ01!$H$21</definedName>
    <definedName name="RNIZ01.16._A">RNIZ01!$C$22</definedName>
    <definedName name="RNIZ01.16._B">RNIZ01!$D$22</definedName>
    <definedName name="RNIZ01.16._C">RNIZ01!$E$22</definedName>
    <definedName name="RNIZ01.16._D">RNIZ01!$F$22</definedName>
    <definedName name="RNIZ01.16._E">RNIZ01!$G$22</definedName>
    <definedName name="RNIZ01.16._F">RNIZ01!$H$22</definedName>
    <definedName name="RNIZ01.17._A">RNIZ01!$C$23</definedName>
    <definedName name="RNIZ01.17._B">RNIZ01!$D$23</definedName>
    <definedName name="RNIZ01.17._C">RNIZ01!$E$23</definedName>
    <definedName name="RNIZ01.17._D">RNIZ01!$F$23</definedName>
    <definedName name="RNIZ01.17._E">RNIZ01!$G$23</definedName>
    <definedName name="RNIZ01.17._F">RNIZ01!$H$23</definedName>
    <definedName name="RNIZ01.18._A">RNIZ01!$C$24</definedName>
    <definedName name="RNIZ01.18._B">RNIZ01!$D$24</definedName>
    <definedName name="RNIZ01.18._C">RNIZ01!$E$24</definedName>
    <definedName name="RNIZ01.18._D">RNIZ01!$F$24</definedName>
    <definedName name="RNIZ01.18._E">RNIZ01!$G$24</definedName>
    <definedName name="RNIZ01.18._F">RNIZ01!$H$24</definedName>
    <definedName name="RNIZ01.19._A">RNIZ01!$C$25</definedName>
    <definedName name="RNIZ01.19._B">RNIZ01!$D$25</definedName>
    <definedName name="RNIZ01.19._C">RNIZ01!$E$25</definedName>
    <definedName name="RNIZ01.19._D">RNIZ01!$F$25</definedName>
    <definedName name="RNIZ01.19._E">RNIZ01!$G$25</definedName>
    <definedName name="RNIZ01.19._F">RNIZ01!$H$25</definedName>
    <definedName name="RNIZ01.2._A">RNIZ01!$C$8</definedName>
    <definedName name="RNIZ01.2._B">RNIZ01!$D$8</definedName>
    <definedName name="RNIZ01.2._C">RNIZ01!$E$8</definedName>
    <definedName name="RNIZ01.2._D">RNIZ01!$F$8</definedName>
    <definedName name="RNIZ01.2._E">RNIZ01!$G$8</definedName>
    <definedName name="RNIZ01.2._F">RNIZ01!$H$8</definedName>
    <definedName name="RNIZ01.20._A">RNIZ01!$C$26</definedName>
    <definedName name="RNIZ01.20._B">RNIZ01!$D$26</definedName>
    <definedName name="RNIZ01.20._C">RNIZ01!$E$26</definedName>
    <definedName name="RNIZ01.20._D">RNIZ01!$F$26</definedName>
    <definedName name="RNIZ01.20._E">RNIZ01!$G$26</definedName>
    <definedName name="RNIZ01.20._F">RNIZ01!$H$26</definedName>
    <definedName name="RNIZ01.3._A">RNIZ01!$C$9</definedName>
    <definedName name="RNIZ01.3._B">RNIZ01!$D$9</definedName>
    <definedName name="RNIZ01.3._C">RNIZ01!$E$9</definedName>
    <definedName name="RNIZ01.3._D">RNIZ01!$F$9</definedName>
    <definedName name="RNIZ01.3._E">RNIZ01!$G$9</definedName>
    <definedName name="RNIZ01.3._F">RNIZ01!$H$9</definedName>
    <definedName name="RNIZ01.4._A">RNIZ01!$C$10</definedName>
    <definedName name="RNIZ01.4._B">RNIZ01!$D$10</definedName>
    <definedName name="RNIZ01.4._C">RNIZ01!$E$10</definedName>
    <definedName name="RNIZ01.4._D">RNIZ01!$F$10</definedName>
    <definedName name="RNIZ01.4._E">RNIZ01!$G$10</definedName>
    <definedName name="RNIZ01.4._F">RNIZ01!$H$10</definedName>
    <definedName name="RNIZ01.5._A">RNIZ01!$C$11</definedName>
    <definedName name="RNIZ01.5._B">RNIZ01!$D$11</definedName>
    <definedName name="RNIZ01.5._C">RNIZ01!$E$11</definedName>
    <definedName name="RNIZ01.5._D">RNIZ01!$F$11</definedName>
    <definedName name="RNIZ01.5._E">RNIZ01!$G$11</definedName>
    <definedName name="RNIZ01.5._F">RNIZ01!$H$11</definedName>
    <definedName name="RNIZ01.6._A">RNIZ01!$C$12</definedName>
    <definedName name="RNIZ01.6._B">RNIZ01!$D$12</definedName>
    <definedName name="RNIZ01.6._C">RNIZ01!$E$12</definedName>
    <definedName name="RNIZ01.6._D">RNIZ01!$F$12</definedName>
    <definedName name="RNIZ01.6._E">RNIZ01!$G$12</definedName>
    <definedName name="RNIZ01.6._F">RNIZ01!$H$12</definedName>
    <definedName name="RNIZ01.7._A">RNIZ01!$C$13</definedName>
    <definedName name="RNIZ01.7._B">RNIZ01!$D$13</definedName>
    <definedName name="RNIZ01.7._C">RNIZ01!$E$13</definedName>
    <definedName name="RNIZ01.7._D">RNIZ01!$F$13</definedName>
    <definedName name="RNIZ01.7._E">RNIZ01!$G$13</definedName>
    <definedName name="RNIZ01.7._F">RNIZ01!$H$13</definedName>
    <definedName name="RNIZ01.8._A">RNIZ01!$C$14</definedName>
    <definedName name="RNIZ01.8._B">RNIZ01!$D$14</definedName>
    <definedName name="RNIZ01.8._C">RNIZ01!$E$14</definedName>
    <definedName name="RNIZ01.8._D">RNIZ01!$F$14</definedName>
    <definedName name="RNIZ01.8._E">RNIZ01!$G$14</definedName>
    <definedName name="RNIZ01.8._F">RNIZ01!$H$14</definedName>
    <definedName name="RNIZ01.9._A">RNIZ01!$C$15</definedName>
    <definedName name="RNIZ01.9._B">RNIZ01!$D$15</definedName>
    <definedName name="RNIZ01.9._C">RNIZ01!$E$15</definedName>
    <definedName name="RNIZ01.9._D">RNIZ01!$F$15</definedName>
    <definedName name="RNIZ01.9._E">RNIZ01!$G$15</definedName>
    <definedName name="RNIZ01.9._F">RNIZ01!$H$15</definedName>
    <definedName name="RO01.1._A">'RO01'!$D$6</definedName>
    <definedName name="RO01.2._A">'RO01'!$D$7</definedName>
    <definedName name="RPL02.1._A">'RPL02'!$D$8</definedName>
    <definedName name="RPL02.1._B">'RPL02'!$E$8</definedName>
    <definedName name="RPL02.1._C">'RPL02'!$F$8</definedName>
    <definedName name="RPL02.1._D">'RPL02'!$G$8</definedName>
    <definedName name="RPL02.1._E">'RPL02'!$H$8</definedName>
    <definedName name="RPL02.1._F">'RPL02'!$I$8</definedName>
    <definedName name="RPL02.2._A">'RPL02'!$D$9</definedName>
    <definedName name="RPL02.2._B">'RPL02'!$E$9</definedName>
    <definedName name="RPL02.2._C">'RPL02'!$F$9</definedName>
    <definedName name="RPL02.2._D">'RPL02'!$G$9</definedName>
    <definedName name="RPL02.2._E">'RPL02'!$H$9</definedName>
    <definedName name="RPL02.2._F">'RPL02'!$I$9</definedName>
    <definedName name="RPL02.3._A">'RPL02'!$D$10</definedName>
    <definedName name="RPL02.3._B">'RPL02'!$E$10</definedName>
    <definedName name="RPL02.3._C">'RPL02'!$F$10</definedName>
    <definedName name="RPL02.3._D">'RPL02'!$G$10</definedName>
    <definedName name="RPL02.3._E">'RPL02'!$H$10</definedName>
    <definedName name="RPL02.3._F">'RPL02'!$I$10</definedName>
    <definedName name="RPL02.4._A">'RPL02'!$D$11</definedName>
    <definedName name="RPL02.4._B">'RPL02'!$E$11</definedName>
    <definedName name="RPL02.4._C">'RPL02'!$F$11</definedName>
    <definedName name="RPL02.4._D">'RPL02'!$G$11</definedName>
    <definedName name="RPL02.4._E">'RPL02'!$H$11</definedName>
    <definedName name="RPL02.4._F">'RPL02'!$I$11</definedName>
    <definedName name="RPL02.5._A">'RPL02'!$D$12</definedName>
    <definedName name="RPL02.5._F">'RPL02'!$I$12</definedName>
    <definedName name="RPL02.6._F">'RPL02'!$I$13</definedName>
    <definedName name="RPL02.7._A">'RPL02'!$D$14</definedName>
    <definedName name="RPL02.7._F">'RPL02'!$I$14</definedName>
    <definedName name="RZS02.1._A">'RZS02'!$D$6</definedName>
    <definedName name="RZS02.1.1._A">'RZS02'!$D$7</definedName>
    <definedName name="RZS02.1.2._A">'RZS02'!$D$8</definedName>
    <definedName name="RZS02.1.3._A">'RZS02'!$D$9</definedName>
    <definedName name="RZS02.1.4._A">'RZS02'!$D$10</definedName>
    <definedName name="RZS02.1.5._A">'RZS02'!$D$11</definedName>
    <definedName name="RZS02.10._A">'RZS02'!$D$31</definedName>
    <definedName name="RZS02.10.1._A">'RZS02'!$D$32</definedName>
    <definedName name="RZS02.11._A">'RZS02'!$D$33</definedName>
    <definedName name="RZS02.11.1._A">'RZS02'!$D$34</definedName>
    <definedName name="RZS02.12._A">'RZS02'!$D$35</definedName>
    <definedName name="RZS02.12.1._A">'RZS02'!$D$36</definedName>
    <definedName name="RZS02.12.2._A">'RZS02'!$D$37</definedName>
    <definedName name="RZS02.12.3._A">'RZS02'!$D$38</definedName>
    <definedName name="RZS02.12.4._A">'RZS02'!$D$39</definedName>
    <definedName name="RZS02.12.5._A">'RZS02'!$D$40</definedName>
    <definedName name="RZS02.12.6._A">'RZS02'!$D$41</definedName>
    <definedName name="RZS02.12.7._A">'RZS02'!$D$42</definedName>
    <definedName name="RZS02.13._A">'RZS02'!$D$43</definedName>
    <definedName name="RZS02.13.1._A">'RZS02'!$D$44</definedName>
    <definedName name="RZS02.13.2._A">'RZS02'!$D$45</definedName>
    <definedName name="RZS02.14._A">'RZS02'!$D$46</definedName>
    <definedName name="RZS02.14.1._A">'RZS02'!$D$47</definedName>
    <definedName name="RZS02.14.2._A">'RZS02'!$D$48</definedName>
    <definedName name="RZS02.14.3._A">'RZS02'!$D$49</definedName>
    <definedName name="RZS02.15._A">'RZS02'!$D$50</definedName>
    <definedName name="RZS02.16._A">'RZS02'!$D$51</definedName>
    <definedName name="RZS02.16.1._A">'RZS02'!$D$52</definedName>
    <definedName name="RZS02.16.2._A">'RZS02'!$D$53</definedName>
    <definedName name="RZS02.17._A">'RZS02'!$D$54</definedName>
    <definedName name="RZS02.18._A">'RZS02'!$D$55</definedName>
    <definedName name="RZS02.19._A">'RZS02'!$D$56</definedName>
    <definedName name="RZS02.2._A">'RZS02'!$D$12</definedName>
    <definedName name="RZS02.2.1._A">'RZS02'!$D$13</definedName>
    <definedName name="RZS02.2.2._A">'RZS02'!$D$14</definedName>
    <definedName name="RZS02.2.3._A">'RZS02'!$D$15</definedName>
    <definedName name="RZS02.20._A">'RZS02'!$D$57</definedName>
    <definedName name="RZS02.3._A">'RZS02'!$D$16</definedName>
    <definedName name="RZS02.4._A">'RZS02'!$D$17</definedName>
    <definedName name="RZS02.5._A">'RZS02'!$D$18</definedName>
    <definedName name="RZS02.5.1._A">'RZS02'!$D$19</definedName>
    <definedName name="RZS02.5.2._A">'RZS02'!$D$20</definedName>
    <definedName name="RZS02.6._A">'RZS02'!$D$21</definedName>
    <definedName name="RZS02.6.1._A">'RZS02'!$D$22</definedName>
    <definedName name="RZS02.6.2._A">'RZS02'!$D$23</definedName>
    <definedName name="RZS02.6.3._A">'RZS02'!$D$24</definedName>
    <definedName name="RZS02.6.4._A">'RZS02'!$D$25</definedName>
    <definedName name="RZS02.6.5._A">'RZS02'!$D$26</definedName>
    <definedName name="RZS02.7._A">'RZS02'!$D$27</definedName>
    <definedName name="RZS02.7.1._A">'RZS02'!$D$28</definedName>
    <definedName name="RZS02.8._A">'RZS02'!$D$29</definedName>
    <definedName name="RZS02.9._A">'RZS02'!$D$30</definedName>
    <definedName name="WK01.1._A">'WK01'!$D$6</definedName>
    <definedName name="WK01.1._B">'WK01'!$E$6</definedName>
    <definedName name="WK01.1.1._A">'WK01'!$D$7</definedName>
    <definedName name="WK01.1.1._B">'WK01'!$E$7</definedName>
    <definedName name="WK01.1.2._A">'WK01'!$D$8</definedName>
    <definedName name="WK01.1.2._B">'WK01'!$E$8</definedName>
    <definedName name="WK01.1.3._A">'WK01'!$D$9</definedName>
    <definedName name="WK01.1.3._B">'WK01'!$E$9</definedName>
    <definedName name="WK01.1.3.1._A">'WK01'!$D$10</definedName>
    <definedName name="WK01.1.3.1._B">'WK01'!$E$10</definedName>
    <definedName name="WK01.1.3.2._A">'WK01'!$D$11</definedName>
    <definedName name="WK01.1.3.2._B">'WK01'!$E$11</definedName>
    <definedName name="WK01.1.3.3._A">'WK01'!$D$12</definedName>
    <definedName name="WK01.1.3.3._B">'WK01'!$E$12</definedName>
    <definedName name="WK01.1.4._A">'WK01'!$D$13</definedName>
    <definedName name="WK01.1.4._B">'WK01'!$E$13</definedName>
    <definedName name="WK01.1.5._A">'WK01'!$D$14</definedName>
    <definedName name="WK01.1.5._B">'WK01'!$E$14</definedName>
    <definedName name="WK01.1.6._A">'WK01'!$D$15</definedName>
    <definedName name="WK01.1.6._B">'WK01'!$E$15</definedName>
    <definedName name="WK01.10._A">'WK01'!$D$45</definedName>
    <definedName name="WK01.10._B">'WK01'!$E$45</definedName>
    <definedName name="WK01.11._A">'WK01'!$D$47</definedName>
    <definedName name="WK01.11._B">'WK01'!$E$47</definedName>
    <definedName name="WK01.12._A">'WK01'!$D$48</definedName>
    <definedName name="WK01.12._B">'WK01'!$E$48</definedName>
    <definedName name="WK01.13._A">'WK01'!$D$49</definedName>
    <definedName name="WK01.13._B">'WK01'!$E$49</definedName>
    <definedName name="WK01.14._A">'WK01'!$D$50</definedName>
    <definedName name="WK01.14._B">'WK01'!$E$50</definedName>
    <definedName name="WK01.15._A">'WK01'!$D$51</definedName>
    <definedName name="WK01.15._B">'WK01'!$E$51</definedName>
    <definedName name="WK01.16._A">'WK01'!$D$52</definedName>
    <definedName name="WK01.16._B">'WK01'!$E$52</definedName>
    <definedName name="WK01.17._B">'WK01'!$E$54</definedName>
    <definedName name="WK01.18._B">'WK01'!$E$55</definedName>
    <definedName name="WK01.2._A">'WK01'!$D$16</definedName>
    <definedName name="WK01.2._B">'WK01'!$E$16</definedName>
    <definedName name="WK01.2.1._A">'WK01'!$D$17</definedName>
    <definedName name="WK01.2.1._B">'WK01'!$E$17</definedName>
    <definedName name="WK01.2.2._A">'WK01'!$D$18</definedName>
    <definedName name="WK01.2.2._B">'WK01'!$E$18</definedName>
    <definedName name="WK01.2.3._A">'WK01'!$D$19</definedName>
    <definedName name="WK01.2.3._B">'WK01'!$E$19</definedName>
    <definedName name="WK01.2.4._A">'WK01'!$D$20</definedName>
    <definedName name="WK01.2.4._B">'WK01'!$E$20</definedName>
    <definedName name="WK01.2.5._A">'WK01'!$D$21</definedName>
    <definedName name="WK01.2.5._B">'WK01'!$E$21</definedName>
    <definedName name="WK01.2.6._A">'WK01'!$D$22</definedName>
    <definedName name="WK01.2.6._B">'WK01'!$E$22</definedName>
    <definedName name="WK01.2.7._A">'WK01'!$D$23</definedName>
    <definedName name="WK01.2.7._B">'WK01'!$E$23</definedName>
    <definedName name="WK01.2.8._A">'WK01'!$D$24</definedName>
    <definedName name="WK01.2.8._B">'WK01'!$E$24</definedName>
    <definedName name="WK01.3._A">'WK01'!$D$25</definedName>
    <definedName name="WK01.3._B">'WK01'!$E$25</definedName>
    <definedName name="WK01.3.1._A">'WK01'!$D$26</definedName>
    <definedName name="WK01.3.1._B">'WK01'!$E$26</definedName>
    <definedName name="WK01.3.2._A">'WK01'!$D$27</definedName>
    <definedName name="WK01.3.2._B">'WK01'!$E$27</definedName>
    <definedName name="WK01.4._A">'WK01'!$D$28</definedName>
    <definedName name="WK01.4._B">'WK01'!$E$28</definedName>
    <definedName name="WK01.4.1._A">'WK01'!$D$29</definedName>
    <definedName name="WK01.4.1._B">'WK01'!$E$29</definedName>
    <definedName name="WK01.4.2._A">'WK01'!$D$30</definedName>
    <definedName name="WK01.4.2._B">'WK01'!$E$30</definedName>
    <definedName name="WK01.4.3._A">'WK01'!$D$31</definedName>
    <definedName name="WK01.4.3._B">'WK01'!$E$31</definedName>
    <definedName name="WK01.4.4._A">'WK01'!$D$32</definedName>
    <definedName name="WK01.4.4._B">'WK01'!$E$32</definedName>
    <definedName name="WK01.4.5._A">'WK01'!$D$33</definedName>
    <definedName name="WK01.4.5._B">'WK01'!$E$33</definedName>
    <definedName name="WK01.5._A">'WK01'!$D$34</definedName>
    <definedName name="WK01.5._B">'WK01'!$E$34</definedName>
    <definedName name="WK01.5.1._A">'WK01'!$D$35</definedName>
    <definedName name="WK01.5.1._B">'WK01'!$E$35</definedName>
    <definedName name="WK01.6._A">'WK01'!$D$36</definedName>
    <definedName name="WK01.6._B">'WK01'!$E$36</definedName>
    <definedName name="WK01.7._A">'WK01'!$D$39</definedName>
    <definedName name="WK01.7._B">'WK01'!$E$39</definedName>
    <definedName name="WK01.7.1._A">'WK01'!$D$40</definedName>
    <definedName name="WK01.7.1._B">'WK01'!$E$40</definedName>
    <definedName name="WK01.8._A">'WK01'!$D$41</definedName>
    <definedName name="WK01.8._B">'WK01'!$E$41</definedName>
    <definedName name="WK01.8.1._A">'WK01'!$D$42</definedName>
    <definedName name="WK01.8.1._B">'WK01'!$E$42</definedName>
    <definedName name="WK01.9._A">'WK01'!$D$43</definedName>
    <definedName name="WK01.9._B">'WK01'!$E$43</definedName>
    <definedName name="WK01.9.1._A">'WK01'!$D$44</definedName>
    <definedName name="WK01.9.1._B">'WK01'!$E$44</definedName>
    <definedName name="WK02.1._A">'WK02'!$D$7</definedName>
    <definedName name="WK02.1._B">'WK02'!$E$7</definedName>
    <definedName name="WK02.1._C">'WK02'!$F$7</definedName>
    <definedName name="WK02.1._D">'WK02'!$G$7</definedName>
    <definedName name="WK02.1._E">'WK02'!$H$7</definedName>
    <definedName name="WK02.1._F">'WK02'!$I$7</definedName>
    <definedName name="WK02.2._A">'WK02'!$D$8</definedName>
    <definedName name="WK02.2._B">'WK02'!$E$8</definedName>
    <definedName name="WK02.2._C">'WK02'!$F$8</definedName>
    <definedName name="WK02.2._D">'WK02'!$G$8</definedName>
    <definedName name="WK02.2._E">'WK02'!$H$8</definedName>
    <definedName name="WK02.2._F">'WK02'!$I$8</definedName>
    <definedName name="WK02.3._A">'WK02'!$D$9</definedName>
    <definedName name="WK02.3._B">'WK02'!$E$9</definedName>
    <definedName name="WK02.3._C">'WK02'!$F$9</definedName>
    <definedName name="WK02.3._D">'WK02'!$G$9</definedName>
    <definedName name="WK02.3._E">'WK02'!$H$9</definedName>
    <definedName name="WK02.3._F">'WK02'!$I$9</definedName>
    <definedName name="WK02.4._A">'WK02'!$D$10</definedName>
    <definedName name="WK02.4._B">'WK02'!$E$10</definedName>
    <definedName name="WK02.4._C">'WK02'!$F$10</definedName>
    <definedName name="WK02.4._D">'WK02'!$G$10</definedName>
    <definedName name="WK02.4._E">'WK02'!$H$10</definedName>
    <definedName name="WK02.4._F">'WK02'!$I$10</definedName>
    <definedName name="WK02.5._A">'WK02'!$D$11</definedName>
    <definedName name="WK02.5._B">'WK02'!$E$11</definedName>
    <definedName name="WK02.5._C">'WK02'!$F$11</definedName>
    <definedName name="WK02.5._D">'WK02'!$G$11</definedName>
    <definedName name="WK02.5._E">'WK02'!$H$11</definedName>
    <definedName name="WK02.5._F">'WK02'!$I$11</definedName>
    <definedName name="WK03.1._A">'WK03'!$D$6</definedName>
    <definedName name="WK03.1._B">'WK03'!$E$6</definedName>
    <definedName name="WK03.1._C">'WK03'!$F$6</definedName>
    <definedName name="WK03.2._A">'WK03'!$D$7</definedName>
    <definedName name="WK03.2._B">'WK03'!$E$7</definedName>
    <definedName name="WK03.2._C">'WK03'!$F$7</definedName>
    <definedName name="WK03.3._A">'WK03'!$D$8</definedName>
    <definedName name="WK03.3._B">'WK03'!$E$8</definedName>
    <definedName name="WK03.3._C">'WK03'!$F$8</definedName>
    <definedName name="WK03.4._A">'WK03'!$D$9</definedName>
    <definedName name="WK03.4._B">'WK03'!$E$9</definedName>
    <definedName name="WK03.4._C">'WK03'!$F$9</definedName>
    <definedName name="WK03.5._A">'WK03'!$D$10</definedName>
    <definedName name="WK03.5._B">'WK03'!$E$10</definedName>
    <definedName name="WK03.5._C">'WK03'!$F$10</definedName>
    <definedName name="WK03.6._A">'WK03'!$D$11</definedName>
    <definedName name="WK03.6._B">'WK03'!$E$11</definedName>
    <definedName name="WK03.6._C">'WK03'!$F$11</definedName>
    <definedName name="WK03.7._D">'WK03'!$G$12</definedName>
    <definedName name="WK03.8._D">'WK03'!$G$13</definedName>
    <definedName name="ZF01.1._A">'ZF01'!$D$7</definedName>
    <definedName name="ZF01.1._AA">'ZF01'!$AC$7</definedName>
    <definedName name="ZF01.1._B">'ZF01'!$E$7</definedName>
    <definedName name="ZF01.1._C">'ZF01'!$F$7</definedName>
    <definedName name="ZF01.1._D">'ZF01'!$G$7</definedName>
    <definedName name="ZF01.1._E">'ZF01'!$H$7</definedName>
    <definedName name="ZF01.1._F">'ZF01'!$I$7</definedName>
    <definedName name="ZF01.1._G">'ZF01'!$J$7</definedName>
    <definedName name="ZF01.1._H">'ZF01'!$K$7</definedName>
    <definedName name="ZF01.1._I">'ZF01'!$L$7</definedName>
    <definedName name="ZF01.1._J">'ZF01'!$M$7</definedName>
    <definedName name="ZF01.1._K">'ZF01'!$N$7</definedName>
    <definedName name="ZF01.1._L">'ZF01'!$O$7</definedName>
    <definedName name="ZF01.1._M">'ZF01'!$P$7</definedName>
    <definedName name="ZF01.1._N">'ZF01'!$Q$7</definedName>
    <definedName name="ZF01.1._O">'ZF01'!$R$7</definedName>
    <definedName name="ZF01.1._P">'ZF01'!$S$7</definedName>
    <definedName name="ZF01.1._R">'ZF01'!$T$7</definedName>
    <definedName name="ZF01.1._S">'ZF01'!$U$7</definedName>
    <definedName name="ZF01.1._T">'ZF01'!$V$7</definedName>
    <definedName name="ZF01.1._U">'ZF01'!$W$7</definedName>
    <definedName name="ZF01.1._V">'ZF01'!$X$7</definedName>
    <definedName name="ZF01.1._W">'ZF01'!$Y$7</definedName>
    <definedName name="ZF01.1._X">'ZF01'!$Z$7</definedName>
    <definedName name="ZF01.1._Y">'ZF01'!$AA$7</definedName>
    <definedName name="ZF01.1._Z">'ZF01'!$AB$7</definedName>
    <definedName name="ZF01.10._A">'ZF01'!$D$16</definedName>
    <definedName name="ZF01.10._AA">'ZF01'!$AC$16</definedName>
    <definedName name="ZF01.10._B">'ZF01'!$E$16</definedName>
    <definedName name="ZF01.10._C">'ZF01'!$F$16</definedName>
    <definedName name="ZF01.10._D">'ZF01'!$G$16</definedName>
    <definedName name="ZF01.10._E">'ZF01'!$H$16</definedName>
    <definedName name="ZF01.10._F">'ZF01'!$I$16</definedName>
    <definedName name="ZF01.10._G">'ZF01'!$J$16</definedName>
    <definedName name="ZF01.10._H">'ZF01'!$K$16</definedName>
    <definedName name="ZF01.10._I">'ZF01'!$L$16</definedName>
    <definedName name="ZF01.10._J">'ZF01'!$M$16</definedName>
    <definedName name="ZF01.10._K">'ZF01'!$N$16</definedName>
    <definedName name="ZF01.10._L">'ZF01'!$O$16</definedName>
    <definedName name="ZF01.10._M">'ZF01'!$P$16</definedName>
    <definedName name="ZF01.10._N">'ZF01'!$Q$16</definedName>
    <definedName name="ZF01.10._O">'ZF01'!$R$16</definedName>
    <definedName name="ZF01.10._P">'ZF01'!$S$16</definedName>
    <definedName name="ZF01.10._R">'ZF01'!$T$16</definedName>
    <definedName name="ZF01.10._S">'ZF01'!$U$16</definedName>
    <definedName name="ZF01.10._T">'ZF01'!$V$16</definedName>
    <definedName name="ZF01.10._U">'ZF01'!$W$16</definedName>
    <definedName name="ZF01.10._V">'ZF01'!$X$16</definedName>
    <definedName name="ZF01.10._W">'ZF01'!$Y$16</definedName>
    <definedName name="ZF01.10._X">'ZF01'!$Z$16</definedName>
    <definedName name="ZF01.10._Y">'ZF01'!$AA$16</definedName>
    <definedName name="ZF01.10._Z">'ZF01'!$AB$16</definedName>
    <definedName name="ZF01.2._A">'ZF01'!$D$8</definedName>
    <definedName name="ZF01.2._AA">'ZF01'!$AC$8</definedName>
    <definedName name="ZF01.2._B">'ZF01'!$E$8</definedName>
    <definedName name="ZF01.2._C">'ZF01'!$F$8</definedName>
    <definedName name="ZF01.2._D">'ZF01'!$G$8</definedName>
    <definedName name="ZF01.2._E">'ZF01'!$H$8</definedName>
    <definedName name="ZF01.2._F">'ZF01'!$I$8</definedName>
    <definedName name="ZF01.2._G">'ZF01'!$J$8</definedName>
    <definedName name="ZF01.2._H">'ZF01'!$K$8</definedName>
    <definedName name="ZF01.2._I">'ZF01'!$L$8</definedName>
    <definedName name="ZF01.2._J">'ZF01'!$M$8</definedName>
    <definedName name="ZF01.2._K">'ZF01'!$N$8</definedName>
    <definedName name="ZF01.2._L">'ZF01'!$O$8</definedName>
    <definedName name="ZF01.2._M">'ZF01'!$P$8</definedName>
    <definedName name="ZF01.2._N">'ZF01'!$Q$8</definedName>
    <definedName name="ZF01.2._O">'ZF01'!$R$8</definedName>
    <definedName name="ZF01.2._P">'ZF01'!$S$8</definedName>
    <definedName name="ZF01.2._R">'ZF01'!$T$8</definedName>
    <definedName name="ZF01.2._S">'ZF01'!$U$8</definedName>
    <definedName name="ZF01.2._T">'ZF01'!$V$8</definedName>
    <definedName name="ZF01.2._U">'ZF01'!$W$8</definedName>
    <definedName name="ZF01.2._V">'ZF01'!$X$8</definedName>
    <definedName name="ZF01.2._W">'ZF01'!$Y$8</definedName>
    <definedName name="ZF01.2._X">'ZF01'!$Z$8</definedName>
    <definedName name="ZF01.2._Y">'ZF01'!$AA$8</definedName>
    <definedName name="ZF01.2._Z">'ZF01'!$AB$8</definedName>
    <definedName name="ZF01.3._A">'ZF01'!$D$9</definedName>
    <definedName name="ZF01.3._AA">'ZF01'!$AC$9</definedName>
    <definedName name="ZF01.3._B">'ZF01'!$E$9</definedName>
    <definedName name="ZF01.3._C">'ZF01'!$F$9</definedName>
    <definedName name="ZF01.3._D">'ZF01'!$G$9</definedName>
    <definedName name="ZF01.3._E">'ZF01'!$H$9</definedName>
    <definedName name="ZF01.3._F">'ZF01'!$I$9</definedName>
    <definedName name="ZF01.3._G">'ZF01'!$J$9</definedName>
    <definedName name="ZF01.3._H">'ZF01'!$K$9</definedName>
    <definedName name="ZF01.3._I">'ZF01'!$L$9</definedName>
    <definedName name="ZF01.3._J">'ZF01'!$M$9</definedName>
    <definedName name="ZF01.3._K">'ZF01'!$N$9</definedName>
    <definedName name="ZF01.3._L">'ZF01'!$O$9</definedName>
    <definedName name="ZF01.3._M">'ZF01'!$P$9</definedName>
    <definedName name="ZF01.3._N">'ZF01'!$Q$9</definedName>
    <definedName name="ZF01.3._O">'ZF01'!$R$9</definedName>
    <definedName name="ZF01.3._P">'ZF01'!$S$9</definedName>
    <definedName name="ZF01.3._R">'ZF01'!$T$9</definedName>
    <definedName name="ZF01.3._S">'ZF01'!$U$9</definedName>
    <definedName name="ZF01.3._T">'ZF01'!$V$9</definedName>
    <definedName name="ZF01.3._U">'ZF01'!$W$9</definedName>
    <definedName name="ZF01.3._V">'ZF01'!$X$9</definedName>
    <definedName name="ZF01.3._W">'ZF01'!$Y$9</definedName>
    <definedName name="ZF01.3._X">'ZF01'!$Z$9</definedName>
    <definedName name="ZF01.3._Y">'ZF01'!$AA$9</definedName>
    <definedName name="ZF01.3._Z">'ZF01'!$AB$9</definedName>
    <definedName name="ZF01.4._A">'ZF01'!$D$10</definedName>
    <definedName name="ZF01.4._AA">'ZF01'!$AC$10</definedName>
    <definedName name="ZF01.4._B">'ZF01'!$E$10</definedName>
    <definedName name="ZF01.4._C">'ZF01'!$F$10</definedName>
    <definedName name="ZF01.4._D">'ZF01'!$G$10</definedName>
    <definedName name="ZF01.4._E">'ZF01'!$H$10</definedName>
    <definedName name="ZF01.4._F">'ZF01'!$I$10</definedName>
    <definedName name="ZF01.4._G">'ZF01'!$J$10</definedName>
    <definedName name="ZF01.4._H">'ZF01'!$K$10</definedName>
    <definedName name="ZF01.4._I">'ZF01'!$L$10</definedName>
    <definedName name="ZF01.4._J">'ZF01'!$M$10</definedName>
    <definedName name="ZF01.4._K">'ZF01'!$N$10</definedName>
    <definedName name="ZF01.4._L">'ZF01'!$O$10</definedName>
    <definedName name="ZF01.4._M">'ZF01'!$P$10</definedName>
    <definedName name="ZF01.4._N">'ZF01'!$Q$10</definedName>
    <definedName name="ZF01.4._O">'ZF01'!$R$10</definedName>
    <definedName name="ZF01.4._P">'ZF01'!$S$10</definedName>
    <definedName name="ZF01.4._R">'ZF01'!$T$10</definedName>
    <definedName name="ZF01.4._S">'ZF01'!$U$10</definedName>
    <definedName name="ZF01.4._T">'ZF01'!$V$10</definedName>
    <definedName name="ZF01.4._U">'ZF01'!$W$10</definedName>
    <definedName name="ZF01.4._V">'ZF01'!$X$10</definedName>
    <definedName name="ZF01.4._W">'ZF01'!$Y$10</definedName>
    <definedName name="ZF01.4._X">'ZF01'!$Z$10</definedName>
    <definedName name="ZF01.4._Y">'ZF01'!$AA$10</definedName>
    <definedName name="ZF01.4._Z">'ZF01'!$AB$10</definedName>
    <definedName name="ZF01.5._A">'ZF01'!$D$11</definedName>
    <definedName name="ZF01.5._AA">'ZF01'!$AC$11</definedName>
    <definedName name="ZF01.5._B">'ZF01'!$E$11</definedName>
    <definedName name="ZF01.5._C">'ZF01'!$F$11</definedName>
    <definedName name="ZF01.5._D">'ZF01'!$G$11</definedName>
    <definedName name="ZF01.5._E">'ZF01'!$H$11</definedName>
    <definedName name="ZF01.5._F">'ZF01'!$I$11</definedName>
    <definedName name="ZF01.5._G">'ZF01'!$J$11</definedName>
    <definedName name="ZF01.5._H">'ZF01'!$K$11</definedName>
    <definedName name="ZF01.5._I">'ZF01'!$L$11</definedName>
    <definedName name="ZF01.5._J">'ZF01'!$M$11</definedName>
    <definedName name="ZF01.5._K">'ZF01'!$N$11</definedName>
    <definedName name="ZF01.5._L">'ZF01'!$O$11</definedName>
    <definedName name="ZF01.5._M">'ZF01'!$P$11</definedName>
    <definedName name="ZF01.5._N">'ZF01'!$Q$11</definedName>
    <definedName name="ZF01.5._O">'ZF01'!$R$11</definedName>
    <definedName name="ZF01.5._P">'ZF01'!$S$11</definedName>
    <definedName name="ZF01.5._R">'ZF01'!$T$11</definedName>
    <definedName name="ZF01.5._S">'ZF01'!$U$11</definedName>
    <definedName name="ZF01.5._T">'ZF01'!$V$11</definedName>
    <definedName name="ZF01.5._U">'ZF01'!$W$11</definedName>
    <definedName name="ZF01.5._V">'ZF01'!$X$11</definedName>
    <definedName name="ZF01.5._W">'ZF01'!$Y$11</definedName>
    <definedName name="ZF01.5._X">'ZF01'!$Z$11</definedName>
    <definedName name="ZF01.5._Y">'ZF01'!$AA$11</definedName>
    <definedName name="ZF01.5._Z">'ZF01'!$AB$11</definedName>
    <definedName name="ZF01.6._A">'ZF01'!$D$12</definedName>
    <definedName name="ZF01.6._AA">'ZF01'!$AC$12</definedName>
    <definedName name="ZF01.6._B">'ZF01'!$E$12</definedName>
    <definedName name="ZF01.6._C">'ZF01'!$F$12</definedName>
    <definedName name="ZF01.6._D">'ZF01'!$G$12</definedName>
    <definedName name="ZF01.6._E">'ZF01'!$H$12</definedName>
    <definedName name="ZF01.6._F">'ZF01'!$I$12</definedName>
    <definedName name="ZF01.6._G">'ZF01'!$J$12</definedName>
    <definedName name="ZF01.6._H">'ZF01'!$K$12</definedName>
    <definedName name="ZF01.6._I">'ZF01'!$L$12</definedName>
    <definedName name="ZF01.6._J">'ZF01'!$M$12</definedName>
    <definedName name="ZF01.6._K">'ZF01'!$N$12</definedName>
    <definedName name="ZF01.6._L">'ZF01'!$O$12</definedName>
    <definedName name="ZF01.6._M">'ZF01'!$P$12</definedName>
    <definedName name="ZF01.6._N">'ZF01'!$Q$12</definedName>
    <definedName name="ZF01.6._O">'ZF01'!$R$12</definedName>
    <definedName name="ZF01.6._P">'ZF01'!$S$12</definedName>
    <definedName name="ZF01.6._R">'ZF01'!$T$12</definedName>
    <definedName name="ZF01.6._S">'ZF01'!$U$12</definedName>
    <definedName name="ZF01.6._T">'ZF01'!$V$12</definedName>
    <definedName name="ZF01.6._U">'ZF01'!$W$12</definedName>
    <definedName name="ZF01.6._V">'ZF01'!$X$12</definedName>
    <definedName name="ZF01.6._W">'ZF01'!$Y$12</definedName>
    <definedName name="ZF01.6._X">'ZF01'!$Z$12</definedName>
    <definedName name="ZF01.6._Y">'ZF01'!$AA$12</definedName>
    <definedName name="ZF01.6._Z">'ZF01'!$AB$12</definedName>
    <definedName name="ZF01.7._A">'ZF01'!$D$13</definedName>
    <definedName name="ZF01.7._AA">'ZF01'!$AC$13</definedName>
    <definedName name="ZF01.7._B">'ZF01'!$E$13</definedName>
    <definedName name="ZF01.7._C">'ZF01'!$F$13</definedName>
    <definedName name="ZF01.7._D">'ZF01'!$G$13</definedName>
    <definedName name="ZF01.7._E">'ZF01'!$H$13</definedName>
    <definedName name="ZF01.7._F">'ZF01'!$I$13</definedName>
    <definedName name="ZF01.7._G">'ZF01'!$J$13</definedName>
    <definedName name="ZF01.7._H">'ZF01'!$K$13</definedName>
    <definedName name="ZF01.7._I">'ZF01'!$L$13</definedName>
    <definedName name="ZF01.7._J">'ZF01'!$M$13</definedName>
    <definedName name="ZF01.7._K">'ZF01'!$N$13</definedName>
    <definedName name="ZF01.7._L">'ZF01'!$O$13</definedName>
    <definedName name="ZF01.7._M">'ZF01'!$P$13</definedName>
    <definedName name="ZF01.7._N">'ZF01'!$Q$13</definedName>
    <definedName name="ZF01.7._O">'ZF01'!$R$13</definedName>
    <definedName name="ZF01.7._P">'ZF01'!$S$13</definedName>
    <definedName name="ZF01.7._R">'ZF01'!$T$13</definedName>
    <definedName name="ZF01.7._S">'ZF01'!$U$13</definedName>
    <definedName name="ZF01.7._T">'ZF01'!$V$13</definedName>
    <definedName name="ZF01.7._U">'ZF01'!$W$13</definedName>
    <definedName name="ZF01.7._V">'ZF01'!$X$13</definedName>
    <definedName name="ZF01.7._W">'ZF01'!$Y$13</definedName>
    <definedName name="ZF01.7._X">'ZF01'!$Z$13</definedName>
    <definedName name="ZF01.7._Y">'ZF01'!$AA$13</definedName>
    <definedName name="ZF01.7._Z">'ZF01'!$AB$13</definedName>
    <definedName name="ZF01.8._A">'ZF01'!$D$14</definedName>
    <definedName name="ZF01.8._AA">'ZF01'!$AC$14</definedName>
    <definedName name="ZF01.8._B">'ZF01'!$E$14</definedName>
    <definedName name="ZF01.8._C">'ZF01'!$F$14</definedName>
    <definedName name="ZF01.8._D">'ZF01'!$G$14</definedName>
    <definedName name="ZF01.8._E">'ZF01'!$H$14</definedName>
    <definedName name="ZF01.8._F">'ZF01'!$I$14</definedName>
    <definedName name="ZF01.8._G">'ZF01'!$J$14</definedName>
    <definedName name="ZF01.8._H">'ZF01'!$K$14</definedName>
    <definedName name="ZF01.8._I">'ZF01'!$L$14</definedName>
    <definedName name="ZF01.8._J">'ZF01'!$M$14</definedName>
    <definedName name="ZF01.8._K">'ZF01'!$N$14</definedName>
    <definedName name="ZF01.8._L">'ZF01'!$O$14</definedName>
    <definedName name="ZF01.8._M">'ZF01'!$P$14</definedName>
    <definedName name="ZF01.8._N">'ZF01'!$Q$14</definedName>
    <definedName name="ZF01.8._O">'ZF01'!$R$14</definedName>
    <definedName name="ZF01.8._P">'ZF01'!$S$14</definedName>
    <definedName name="ZF01.8._R">'ZF01'!$T$14</definedName>
    <definedName name="ZF01.8._S">'ZF01'!$U$14</definedName>
    <definedName name="ZF01.8._T">'ZF01'!$V$14</definedName>
    <definedName name="ZF01.8._U">'ZF01'!$W$14</definedName>
    <definedName name="ZF01.8._V">'ZF01'!$X$14</definedName>
    <definedName name="ZF01.8._W">'ZF01'!$Y$14</definedName>
    <definedName name="ZF01.8._X">'ZF01'!$Z$14</definedName>
    <definedName name="ZF01.8._Y">'ZF01'!$AA$14</definedName>
    <definedName name="ZF01.8._Z">'ZF01'!$AB$14</definedName>
    <definedName name="ZF01.9._A">'ZF01'!$D$15</definedName>
    <definedName name="ZF01.9._AA">'ZF01'!$AC$15</definedName>
    <definedName name="ZF01.9._B">'ZF01'!$E$15</definedName>
    <definedName name="ZF01.9._C">'ZF01'!$F$15</definedName>
    <definedName name="ZF01.9._D">'ZF01'!$G$15</definedName>
    <definedName name="ZF01.9._E">'ZF01'!$H$15</definedName>
    <definedName name="ZF01.9._F">'ZF01'!$I$15</definedName>
    <definedName name="ZF01.9._G">'ZF01'!$J$15</definedName>
    <definedName name="ZF01.9._H">'ZF01'!$K$15</definedName>
    <definedName name="ZF01.9._I">'ZF01'!$L$15</definedName>
    <definedName name="ZF01.9._J">'ZF01'!$M$15</definedName>
    <definedName name="ZF01.9._K">'ZF01'!$N$15</definedName>
    <definedName name="ZF01.9._L">'ZF01'!$O$15</definedName>
    <definedName name="ZF01.9._M">'ZF01'!$P$15</definedName>
    <definedName name="ZF01.9._N">'ZF01'!$Q$15</definedName>
    <definedName name="ZF01.9._O">'ZF01'!$R$15</definedName>
    <definedName name="ZF01.9._P">'ZF01'!$S$15</definedName>
    <definedName name="ZF01.9._R">'ZF01'!$T$15</definedName>
    <definedName name="ZF01.9._S">'ZF01'!$U$15</definedName>
    <definedName name="ZF01.9._T">'ZF01'!$V$15</definedName>
    <definedName name="ZF01.9._U">'ZF01'!$W$15</definedName>
    <definedName name="ZF01.9._V">'ZF01'!$X$15</definedName>
    <definedName name="ZF01.9._W">'ZF01'!$Y$15</definedName>
    <definedName name="ZF01.9._X">'ZF01'!$Z$15</definedName>
    <definedName name="ZF01.9._Y">'ZF01'!$AA$15</definedName>
    <definedName name="ZF01.9._Z">'ZF01'!$AB$15</definedName>
    <definedName name="ZF02.1._A">'ZF02'!$D$6</definedName>
    <definedName name="ZF02.1._B">'ZF02'!$E$6</definedName>
    <definedName name="ZF02.1._C">'ZF02'!$F$6</definedName>
    <definedName name="ZF02.1.1._A">'ZF02'!$D$7</definedName>
    <definedName name="ZF02.1.1._B">'ZF02'!$E$7</definedName>
    <definedName name="ZF02.1.1._C">'ZF02'!$F$7</definedName>
    <definedName name="ZF02.1.2._A">'ZF02'!$D$8</definedName>
    <definedName name="ZF02.1.2._B">'ZF02'!$E$8</definedName>
    <definedName name="ZF02.1.2._C">'ZF02'!$F$8</definedName>
    <definedName name="ZF02.1.3._A">'ZF02'!$D$9</definedName>
    <definedName name="ZF02.1.3._B">'ZF02'!$E$9</definedName>
    <definedName name="ZF02.1.3._C">'ZF02'!$F$9</definedName>
    <definedName name="ZF02.1.4._A">'ZF02'!$D$10</definedName>
    <definedName name="ZF02.1.4._B">'ZF02'!$E$10</definedName>
    <definedName name="ZF02.1.4._C">'ZF02'!$F$10</definedName>
    <definedName name="ZF02.1.5._A">'ZF02'!$D$11</definedName>
    <definedName name="ZF02.1.5._B">'ZF02'!$E$11</definedName>
    <definedName name="ZF02.1.5._C">'ZF02'!$F$11</definedName>
    <definedName name="ZF02.1.6._A">'ZF02'!$D$12</definedName>
    <definedName name="ZF02.1.6._B">'ZF02'!$E$12</definedName>
    <definedName name="ZF02.1.6._C">'ZF02'!$F$12</definedName>
    <definedName name="ZF02.1.7._A">'ZF02'!$D$13</definedName>
    <definedName name="ZF02.1.7._B">'ZF02'!$E$13</definedName>
    <definedName name="ZF02.1.7._C">'ZF02'!$F$13</definedName>
    <definedName name="ZF02.2._A">'ZF02'!$D$14</definedName>
    <definedName name="ZF02.2._B">'ZF02'!$E$14</definedName>
    <definedName name="ZF02.2._C">'ZF02'!$F$14</definedName>
    <definedName name="ZF02.2.1._A">'ZF02'!$D$15</definedName>
    <definedName name="ZF02.2.1._B">'ZF02'!$E$15</definedName>
    <definedName name="ZF02.2.1._C">'ZF02'!$F$15</definedName>
    <definedName name="ZF02.2.2._A">'ZF02'!$D$16</definedName>
    <definedName name="ZF02.2.2._B">'ZF02'!$E$16</definedName>
    <definedName name="ZF02.2.2._C">'ZF02'!$F$16</definedName>
    <definedName name="ZF02.2.3._A">'ZF02'!$D$17</definedName>
    <definedName name="ZF02.2.3._B">'ZF02'!$E$17</definedName>
    <definedName name="ZF02.2.3._C">'ZF02'!$F$17</definedName>
    <definedName name="ZF02.2.4._A">'ZF02'!$D$18</definedName>
    <definedName name="ZF02.2.4._B">'ZF02'!$E$18</definedName>
    <definedName name="ZF02.2.4._C">'ZF02'!$F$18</definedName>
    <definedName name="ZF02.2.5._A">'ZF02'!$D$19</definedName>
    <definedName name="ZF02.2.5._B">'ZF02'!$E$19</definedName>
    <definedName name="ZF02.2.5._C">'ZF02'!$F$19</definedName>
    <definedName name="ZF02.2.6._A">'ZF02'!$D$20</definedName>
    <definedName name="ZF02.2.6._B">'ZF02'!$E$20</definedName>
    <definedName name="ZF02.2.6._C">'ZF02'!$F$20</definedName>
    <definedName name="ZF02.2.7._A">'ZF02'!$D$21</definedName>
    <definedName name="ZF02.2.7._B">'ZF02'!$E$21</definedName>
    <definedName name="ZF02.2.7._C">'ZF02'!$F$21</definedName>
    <definedName name="ZF02.2.7.1._A">'ZF02'!$D$22</definedName>
    <definedName name="ZF02.2.7.1._B">'ZF02'!$E$22</definedName>
    <definedName name="ZF02.2.7.1._C">'ZF02'!$F$22</definedName>
    <definedName name="ZF02.2.7.2._A">'ZF02'!$D$23</definedName>
    <definedName name="ZF02.2.7.2._B">'ZF02'!$E$23</definedName>
    <definedName name="ZF02.2.7.2._C">'ZF02'!$F$23</definedName>
    <definedName name="ZF02.2.8._A">'ZF02'!$D$24</definedName>
    <definedName name="ZF02.2.8._B">'ZF02'!$E$24</definedName>
    <definedName name="ZF02.2.8._C">'ZF02'!$F$24</definedName>
    <definedName name="ZF02.2.9._A">'ZF02'!$D$25</definedName>
    <definedName name="ZF02.2.9._B">'ZF02'!$E$25</definedName>
    <definedName name="ZF02.2.9._C">'ZF02'!$F$25</definedName>
    <definedName name="ZF02.3._A">'ZF02'!$D$26</definedName>
    <definedName name="ZF02.3._B">'ZF02'!$E$26</definedName>
    <definedName name="ZF02.3._C">'ZF02'!$F$26</definedName>
    <definedName name="ZF02.3.1._A">'ZF02'!$D$27</definedName>
    <definedName name="ZF02.3.1._B">'ZF02'!$E$27</definedName>
    <definedName name="ZF02.3.1._C">'ZF02'!$F$27</definedName>
    <definedName name="ZF02.3.10._A">'ZF02'!$D$38</definedName>
    <definedName name="ZF02.3.10._B">'ZF02'!$E$38</definedName>
    <definedName name="ZF02.3.10._C">'ZF02'!$F$38</definedName>
    <definedName name="ZF02.3.2._A">'ZF02'!$D$28</definedName>
    <definedName name="ZF02.3.2._B">'ZF02'!$E$28</definedName>
    <definedName name="ZF02.3.2._C">'ZF02'!$F$28</definedName>
    <definedName name="ZF02.3.3._A">'ZF02'!$D$29</definedName>
    <definedName name="ZF02.3.3._B">'ZF02'!$E$29</definedName>
    <definedName name="ZF02.3.3._C">'ZF02'!$F$29</definedName>
    <definedName name="ZF02.3.4._A">'ZF02'!$D$30</definedName>
    <definedName name="ZF02.3.4._B">'ZF02'!$E$30</definedName>
    <definedName name="ZF02.3.4._C">'ZF02'!$F$30</definedName>
    <definedName name="ZF02.3.5._A">'ZF02'!$D$31</definedName>
    <definedName name="ZF02.3.5._B">'ZF02'!$E$31</definedName>
    <definedName name="ZF02.3.5._C">'ZF02'!$F$31</definedName>
    <definedName name="ZF02.3.6._A">'ZF02'!$D$32</definedName>
    <definedName name="ZF02.3.6._B">'ZF02'!$E$32</definedName>
    <definedName name="ZF02.3.6._C">'ZF02'!$F$32</definedName>
    <definedName name="ZF02.3.7._A">'ZF02'!$D$33</definedName>
    <definedName name="ZF02.3.7._B">'ZF02'!$E$33</definedName>
    <definedName name="ZF02.3.7._C">'ZF02'!$F$33</definedName>
    <definedName name="ZF02.3.8._A">'ZF02'!$D$34</definedName>
    <definedName name="ZF02.3.8._B">'ZF02'!$E$34</definedName>
    <definedName name="ZF02.3.8._C">'ZF02'!$F$34</definedName>
    <definedName name="ZF02.3.8.1._A">'ZF02'!$D$35</definedName>
    <definedName name="ZF02.3.8.1._B">'ZF02'!$E$35</definedName>
    <definedName name="ZF02.3.8.1._C">'ZF02'!$F$35</definedName>
    <definedName name="ZF02.3.8.2._A">'ZF02'!$D$36</definedName>
    <definedName name="ZF02.3.8.2._B">'ZF02'!$E$36</definedName>
    <definedName name="ZF02.3.8.2._C">'ZF02'!$F$36</definedName>
    <definedName name="ZF02.3.9._A">'ZF02'!$D$37</definedName>
    <definedName name="ZF02.3.9._B">'ZF02'!$E$37</definedName>
    <definedName name="ZF02.3.9._C">'ZF02'!$F$37</definedName>
    <definedName name="ZF02.4._A">'ZF02'!$D$39</definedName>
    <definedName name="ZF02.4._B">'ZF02'!$E$39</definedName>
    <definedName name="ZF02.4._C">'ZF02'!$F$39</definedName>
    <definedName name="ZF03.1._A">'ZF03'!$D$7</definedName>
    <definedName name="ZF03.1._B">'ZF03'!$E$7</definedName>
    <definedName name="ZF03.1._C">'ZF03'!$F$7</definedName>
    <definedName name="ZF03.1._D">'ZF03'!$G$7</definedName>
    <definedName name="ZF03.1._E">'ZF03'!$H$7</definedName>
    <definedName name="ZF03.1._F">'ZF03'!$I$7</definedName>
    <definedName name="ZF03.1._G">'ZF03'!$J$7</definedName>
    <definedName name="ZF03.1._H">'ZF03'!$K$7</definedName>
    <definedName name="ZF03.1.1._A">'ZF03'!$D$8</definedName>
    <definedName name="ZF03.1.1._B">'ZF03'!$E$8</definedName>
    <definedName name="ZF03.1.1._C">'ZF03'!$F$8</definedName>
    <definedName name="ZF03.1.1._D">'ZF03'!$G$8</definedName>
    <definedName name="ZF03.1.1._E">'ZF03'!$H$8</definedName>
    <definedName name="ZF03.1.1._F">'ZF03'!$I$8</definedName>
    <definedName name="ZF03.1.1._G">'ZF03'!$J$8</definedName>
    <definedName name="ZF03.1.1._H">'ZF03'!$K$8</definedName>
    <definedName name="ZF03.1.2._A">'ZF03'!$D$9</definedName>
    <definedName name="ZF03.1.2._B">'ZF03'!$E$9</definedName>
    <definedName name="ZF03.1.2._C">'ZF03'!$F$9</definedName>
    <definedName name="ZF03.1.2._D">'ZF03'!$G$9</definedName>
    <definedName name="ZF03.1.2._E">'ZF03'!$H$9</definedName>
    <definedName name="ZF03.1.2._F">'ZF03'!$I$9</definedName>
    <definedName name="ZF03.1.2._G">'ZF03'!$J$9</definedName>
    <definedName name="ZF03.1.2._H">'ZF03'!$K$9</definedName>
    <definedName name="ZF03.1.3._A">'ZF03'!$D$10</definedName>
    <definedName name="ZF03.1.3._B">'ZF03'!$E$10</definedName>
    <definedName name="ZF03.1.3._C">'ZF03'!$F$10</definedName>
    <definedName name="ZF03.1.3._D">'ZF03'!$G$10</definedName>
    <definedName name="ZF03.1.3._E">'ZF03'!$H$10</definedName>
    <definedName name="ZF03.1.3._F">'ZF03'!$I$10</definedName>
    <definedName name="ZF03.1.3._G">'ZF03'!$J$10</definedName>
    <definedName name="ZF03.1.3._H">'ZF03'!$K$10</definedName>
    <definedName name="ZF03.1.4._A">'ZF03'!$D$11</definedName>
    <definedName name="ZF03.1.4._B">'ZF03'!$E$11</definedName>
    <definedName name="ZF03.1.4._C">'ZF03'!$F$11</definedName>
    <definedName name="ZF03.1.4._D">'ZF03'!$G$11</definedName>
    <definedName name="ZF03.1.4._E">'ZF03'!$H$11</definedName>
    <definedName name="ZF03.1.4._F">'ZF03'!$I$11</definedName>
    <definedName name="ZF03.1.4._G">'ZF03'!$J$11</definedName>
    <definedName name="ZF03.1.4._H">'ZF03'!$K$11</definedName>
    <definedName name="ZF03.1.5._A">'ZF03'!$D$12</definedName>
    <definedName name="ZF03.1.5._B">'ZF03'!$E$12</definedName>
    <definedName name="ZF03.1.5._C">'ZF03'!$F$12</definedName>
    <definedName name="ZF03.1.5._D">'ZF03'!$G$12</definedName>
    <definedName name="ZF03.1.5._E">'ZF03'!$H$12</definedName>
    <definedName name="ZF03.1.5._F">'ZF03'!$I$12</definedName>
    <definedName name="ZF03.1.5._G">'ZF03'!$J$12</definedName>
    <definedName name="ZF03.1.5._H">'ZF03'!$K$12</definedName>
    <definedName name="ZF03.1.6._A">'ZF03'!$D$13</definedName>
    <definedName name="ZF03.1.6._B">'ZF03'!$E$13</definedName>
    <definedName name="ZF03.1.6._C">'ZF03'!$F$13</definedName>
    <definedName name="ZF03.1.6._D">'ZF03'!$G$13</definedName>
    <definedName name="ZF03.1.6._E">'ZF03'!$H$13</definedName>
    <definedName name="ZF03.1.6._F">'ZF03'!$I$13</definedName>
    <definedName name="ZF03.1.6._G">'ZF03'!$J$13</definedName>
    <definedName name="ZF03.1.6._H">'ZF03'!$K$13</definedName>
    <definedName name="ZF03.1.7._A">'ZF03'!$D$14</definedName>
    <definedName name="ZF03.1.7._B">'ZF03'!$E$14</definedName>
    <definedName name="ZF03.1.7._C">'ZF03'!$F$14</definedName>
    <definedName name="ZF03.1.7._D">'ZF03'!$G$14</definedName>
    <definedName name="ZF03.1.7._E">'ZF03'!$H$14</definedName>
    <definedName name="ZF03.1.7._F">'ZF03'!$I$14</definedName>
    <definedName name="ZF03.1.7._G">'ZF03'!$J$14</definedName>
    <definedName name="ZF03.1.7._H">'ZF03'!$K$14</definedName>
    <definedName name="ZF03.1.8._A">'ZF03'!$D$15</definedName>
    <definedName name="ZF03.1.8._B">'ZF03'!$E$15</definedName>
    <definedName name="ZF03.1.8._C">'ZF03'!$F$15</definedName>
    <definedName name="ZF03.1.8._D">'ZF03'!$G$15</definedName>
    <definedName name="ZF03.1.8._E">'ZF03'!$H$15</definedName>
    <definedName name="ZF03.1.8._F">'ZF03'!$I$15</definedName>
    <definedName name="ZF03.1.8._G">'ZF03'!$J$15</definedName>
    <definedName name="ZF03.1.8._H">'ZF03'!$K$15</definedName>
    <definedName name="ZF03.2._A">'ZF03'!$D$16</definedName>
    <definedName name="ZF03.2._B">'ZF03'!$E$16</definedName>
    <definedName name="ZF03.2._C">'ZF03'!$F$16</definedName>
    <definedName name="ZF03.2._D">'ZF03'!$G$16</definedName>
    <definedName name="ZF03.2._E">'ZF03'!$H$16</definedName>
    <definedName name="ZF03.2._F">'ZF03'!$I$16</definedName>
    <definedName name="ZF03.2._G">'ZF03'!$J$16</definedName>
    <definedName name="ZF03.2._H">'ZF03'!$K$16</definedName>
    <definedName name="ZF03.2.1._A">'ZF03'!$D$17</definedName>
    <definedName name="ZF03.2.1._B">'ZF03'!$E$17</definedName>
    <definedName name="ZF03.2.1._C">'ZF03'!$F$17</definedName>
    <definedName name="ZF03.2.1._D">'ZF03'!$G$17</definedName>
    <definedName name="ZF03.2.1._E">'ZF03'!$H$17</definedName>
    <definedName name="ZF03.2.1._F">'ZF03'!$I$17</definedName>
    <definedName name="ZF03.2.1._G">'ZF03'!$J$17</definedName>
    <definedName name="ZF03.2.1._H">'ZF03'!$K$17</definedName>
    <definedName name="ZF03.2.2._A">'ZF03'!$D$18</definedName>
    <definedName name="ZF03.2.2._B">'ZF03'!$E$18</definedName>
    <definedName name="ZF03.2.2._C">'ZF03'!$F$18</definedName>
    <definedName name="ZF03.2.2._D">'ZF03'!$G$18</definedName>
    <definedName name="ZF03.2.2._E">'ZF03'!$H$18</definedName>
    <definedName name="ZF03.2.2._F">'ZF03'!$I$18</definedName>
    <definedName name="ZF03.2.2._G">'ZF03'!$J$18</definedName>
    <definedName name="ZF03.2.2._H">'ZF03'!$K$18</definedName>
    <definedName name="ZF03.2.3._A">'ZF03'!$D$19</definedName>
    <definedName name="ZF03.2.3._B">'ZF03'!$E$19</definedName>
    <definedName name="ZF03.2.3._C">'ZF03'!$F$19</definedName>
    <definedName name="ZF03.2.3._D">'ZF03'!$G$19</definedName>
    <definedName name="ZF03.2.3._E">'ZF03'!$H$19</definedName>
    <definedName name="ZF03.2.3._F">'ZF03'!$I$19</definedName>
    <definedName name="ZF03.2.3._G">'ZF03'!$J$19</definedName>
    <definedName name="ZF03.2.3._H">'ZF03'!$K$19</definedName>
    <definedName name="ZF03.2.4._A">'ZF03'!$D$20</definedName>
    <definedName name="ZF03.2.4._B">'ZF03'!$E$20</definedName>
    <definedName name="ZF03.2.4._C">'ZF03'!$F$20</definedName>
    <definedName name="ZF03.2.4._D">'ZF03'!$G$20</definedName>
    <definedName name="ZF03.2.4._E">'ZF03'!$H$20</definedName>
    <definedName name="ZF03.2.4._F">'ZF03'!$I$20</definedName>
    <definedName name="ZF03.2.4._G">'ZF03'!$J$20</definedName>
    <definedName name="ZF03.2.4._H">'ZF03'!$K$20</definedName>
    <definedName name="ZF03.2.5._A">'ZF03'!$D$21</definedName>
    <definedName name="ZF03.2.5._B">'ZF03'!$E$21</definedName>
    <definedName name="ZF03.2.5._C">'ZF03'!$F$21</definedName>
    <definedName name="ZF03.2.5._D">'ZF03'!$G$21</definedName>
    <definedName name="ZF03.2.5._E">'ZF03'!$H$21</definedName>
    <definedName name="ZF03.2.5._F">'ZF03'!$I$21</definedName>
    <definedName name="ZF03.2.5._G">'ZF03'!$J$21</definedName>
    <definedName name="ZF03.2.5._H">'ZF03'!$K$21</definedName>
    <definedName name="ZF03.2.6._A">'ZF03'!$D$22</definedName>
    <definedName name="ZF03.2.6._B">'ZF03'!$E$22</definedName>
    <definedName name="ZF03.2.6._C">'ZF03'!$F$22</definedName>
    <definedName name="ZF03.2.6._D">'ZF03'!$G$22</definedName>
    <definedName name="ZF03.2.6._E">'ZF03'!$H$22</definedName>
    <definedName name="ZF03.2.6._F">'ZF03'!$I$22</definedName>
    <definedName name="ZF03.2.6._G">'ZF03'!$J$22</definedName>
    <definedName name="ZF03.2.6._H">'ZF03'!$K$22</definedName>
    <definedName name="ZF03.2.7._A">'ZF03'!$D$23</definedName>
    <definedName name="ZF03.2.7._B">'ZF03'!$E$23</definedName>
    <definedName name="ZF03.2.7._C">'ZF03'!$F$23</definedName>
    <definedName name="ZF03.2.7._D">'ZF03'!$G$23</definedName>
    <definedName name="ZF03.2.7._E">'ZF03'!$H$23</definedName>
    <definedName name="ZF03.2.7._F">'ZF03'!$I$23</definedName>
    <definedName name="ZF03.2.7._G">'ZF03'!$J$23</definedName>
    <definedName name="ZF03.2.7._H">'ZF03'!$K$23</definedName>
    <definedName name="ZF03.2.7.1._A">'ZF03'!$D$24</definedName>
    <definedName name="ZF03.2.7.1._B">'ZF03'!$E$24</definedName>
    <definedName name="ZF03.2.7.1._C">'ZF03'!$F$24</definedName>
    <definedName name="ZF03.2.7.1._D">'ZF03'!$G$24</definedName>
    <definedName name="ZF03.2.7.1._E">'ZF03'!$H$24</definedName>
    <definedName name="ZF03.2.7.1._F">'ZF03'!$I$24</definedName>
    <definedName name="ZF03.2.7.1._G">'ZF03'!$J$24</definedName>
    <definedName name="ZF03.2.7.1._H">'ZF03'!$K$24</definedName>
    <definedName name="ZF03.2.7.2._A">'ZF03'!$D$25</definedName>
    <definedName name="ZF03.2.7.2._B">'ZF03'!$E$25</definedName>
    <definedName name="ZF03.2.7.2._C">'ZF03'!$F$25</definedName>
    <definedName name="ZF03.2.7.2._D">'ZF03'!$G$25</definedName>
    <definedName name="ZF03.2.7.2._E">'ZF03'!$H$25</definedName>
    <definedName name="ZF03.2.7.2._F">'ZF03'!$I$25</definedName>
    <definedName name="ZF03.2.7.2._G">'ZF03'!$J$25</definedName>
    <definedName name="ZF03.2.7.2._H">'ZF03'!$K$25</definedName>
    <definedName name="ZF03.2.8._A">'ZF03'!$D$26</definedName>
    <definedName name="ZF03.2.8._B">'ZF03'!$E$26</definedName>
    <definedName name="ZF03.2.8._C">'ZF03'!$F$26</definedName>
    <definedName name="ZF03.2.8._D">'ZF03'!$G$26</definedName>
    <definedName name="ZF03.2.8._E">'ZF03'!$H$26</definedName>
    <definedName name="ZF03.2.8._F">'ZF03'!$I$26</definedName>
    <definedName name="ZF03.2.8._G">'ZF03'!$J$26</definedName>
    <definedName name="ZF03.2.8._H">'ZF03'!$K$26</definedName>
    <definedName name="ZF03.2.9._A">'ZF03'!$D$27</definedName>
    <definedName name="ZF03.2.9._B">'ZF03'!$E$27</definedName>
    <definedName name="ZF03.2.9._C">'ZF03'!$F$27</definedName>
    <definedName name="ZF03.2.9._D">'ZF03'!$G$27</definedName>
    <definedName name="ZF03.2.9._E">'ZF03'!$H$27</definedName>
    <definedName name="ZF03.2.9._F">'ZF03'!$I$27</definedName>
    <definedName name="ZF03.2.9._G">'ZF03'!$J$27</definedName>
    <definedName name="ZF03.2.9._H">'ZF03'!$K$27</definedName>
    <definedName name="ZF03.3._A">'ZF03'!$D$28</definedName>
    <definedName name="ZF03.3._B">'ZF03'!$E$28</definedName>
    <definedName name="ZF03.3._C">'ZF03'!$F$28</definedName>
    <definedName name="ZF03.3._D">'ZF03'!$G$28</definedName>
    <definedName name="ZF03.3._E">'ZF03'!$H$28</definedName>
    <definedName name="ZF03.3._F">'ZF03'!$I$28</definedName>
    <definedName name="ZF03.3._G">'ZF03'!$J$28</definedName>
    <definedName name="ZF03.3._H">'ZF03'!$K$28</definedName>
    <definedName name="ZF03.3.1._A">'ZF03'!$D$29</definedName>
    <definedName name="ZF03.3.1._B">'ZF03'!$E$29</definedName>
    <definedName name="ZF03.3.1._C">'ZF03'!$F$29</definedName>
    <definedName name="ZF03.3.1._D">'ZF03'!$G$29</definedName>
    <definedName name="ZF03.3.1._E">'ZF03'!$H$29</definedName>
    <definedName name="ZF03.3.1._F">'ZF03'!$I$29</definedName>
    <definedName name="ZF03.3.1._G">'ZF03'!$J$29</definedName>
    <definedName name="ZF03.3.1._H">'ZF03'!$K$29</definedName>
    <definedName name="ZF03.3.2._A">'ZF03'!$D$30</definedName>
    <definedName name="ZF03.3.2._B">'ZF03'!$E$30</definedName>
    <definedName name="ZF03.3.2._C">'ZF03'!$F$30</definedName>
    <definedName name="ZF03.3.2._D">'ZF03'!$G$30</definedName>
    <definedName name="ZF03.3.2._E">'ZF03'!$H$30</definedName>
    <definedName name="ZF03.3.2._F">'ZF03'!$I$30</definedName>
    <definedName name="ZF03.3.2._G">'ZF03'!$J$30</definedName>
    <definedName name="ZF03.3.2._H">'ZF03'!$K$30</definedName>
    <definedName name="ZF03.3.3._A">'ZF03'!$D$31</definedName>
    <definedName name="ZF03.3.3._B">'ZF03'!$E$31</definedName>
    <definedName name="ZF03.3.3._C">'ZF03'!$F$31</definedName>
    <definedName name="ZF03.3.3._D">'ZF03'!$G$31</definedName>
    <definedName name="ZF03.3.3._E">'ZF03'!$H$31</definedName>
    <definedName name="ZF03.3.3._F">'ZF03'!$I$31</definedName>
    <definedName name="ZF03.3.3._G">'ZF03'!$J$31</definedName>
    <definedName name="ZF03.3.3._H">'ZF03'!$K$31</definedName>
    <definedName name="ZF03.3.3.1._A">'ZF03'!$D$32</definedName>
    <definedName name="ZF03.3.3.1._B">'ZF03'!$E$32</definedName>
    <definedName name="ZF03.3.3.1._C">'ZF03'!$F$32</definedName>
    <definedName name="ZF03.3.3.1._D">'ZF03'!$G$32</definedName>
    <definedName name="ZF03.3.3.1._E">'ZF03'!$H$32</definedName>
    <definedName name="ZF03.3.3.1._F">'ZF03'!$I$32</definedName>
    <definedName name="ZF03.3.3.1._G">'ZF03'!$J$32</definedName>
    <definedName name="ZF03.3.3.1._H">'ZF03'!$K$32</definedName>
    <definedName name="ZF03.3.3.2._A">'ZF03'!$D$33</definedName>
    <definedName name="ZF03.3.3.2._B">'ZF03'!$E$33</definedName>
    <definedName name="ZF03.3.3.2._C">'ZF03'!$F$33</definedName>
    <definedName name="ZF03.3.3.2._D">'ZF03'!$G$33</definedName>
    <definedName name="ZF03.3.3.2._E">'ZF03'!$H$33</definedName>
    <definedName name="ZF03.3.3.2._F">'ZF03'!$I$33</definedName>
    <definedName name="ZF03.3.3.2._G">'ZF03'!$J$33</definedName>
    <definedName name="ZF03.3.3.2._H">'ZF03'!$K$33</definedName>
    <definedName name="ZF03.3.3.2.1._A">'ZF03'!$D$34</definedName>
    <definedName name="ZF03.3.3.2.1._B">'ZF03'!$E$34</definedName>
    <definedName name="ZF03.3.3.2.1._C">'ZF03'!$F$34</definedName>
    <definedName name="ZF03.3.3.2.1._D">'ZF03'!$G$34</definedName>
    <definedName name="ZF03.3.3.2.1._E">'ZF03'!$H$34</definedName>
    <definedName name="ZF03.3.3.2.1._F">'ZF03'!$I$34</definedName>
    <definedName name="ZF03.3.3.2.1._G">'ZF03'!$J$34</definedName>
    <definedName name="ZF03.3.3.2.1._H">'ZF03'!$K$34</definedName>
    <definedName name="ZF03.3.3.2.2._A">'ZF03'!$D$35</definedName>
    <definedName name="ZF03.3.3.2.2._B">'ZF03'!$E$35</definedName>
    <definedName name="ZF03.3.3.2.2._C">'ZF03'!$F$35</definedName>
    <definedName name="ZF03.3.3.2.2._D">'ZF03'!$G$35</definedName>
    <definedName name="ZF03.3.3.2.2._E">'ZF03'!$H$35</definedName>
    <definedName name="ZF03.3.3.2.2._F">'ZF03'!$I$35</definedName>
    <definedName name="ZF03.3.3.2.2._G">'ZF03'!$J$35</definedName>
    <definedName name="ZF03.3.3.2.2._H">'ZF03'!$K$35</definedName>
    <definedName name="ZF03.3.4._A">'ZF03'!$D$36</definedName>
    <definedName name="ZF03.3.4._B">'ZF03'!$E$36</definedName>
    <definedName name="ZF03.3.4._C">'ZF03'!$F$36</definedName>
    <definedName name="ZF03.3.4._D">'ZF03'!$G$36</definedName>
    <definedName name="ZF03.3.4._E">'ZF03'!$H$36</definedName>
    <definedName name="ZF03.3.4._F">'ZF03'!$I$36</definedName>
    <definedName name="ZF03.3.4._G">'ZF03'!$J$36</definedName>
    <definedName name="ZF03.3.4._H">'ZF03'!$K$36</definedName>
    <definedName name="ZF03.4._A">'ZF03'!$D$37</definedName>
    <definedName name="ZF03.4._B">'ZF03'!$E$37</definedName>
    <definedName name="ZF03.4._C">'ZF03'!$F$37</definedName>
    <definedName name="ZF03.4._D">'ZF03'!$G$37</definedName>
    <definedName name="ZF03.4._E">'ZF03'!$H$37</definedName>
    <definedName name="ZF03.4._F">'ZF03'!$I$37</definedName>
    <definedName name="ZF03.4._G">'ZF03'!$J$37</definedName>
    <definedName name="ZF03.4._H">'ZF03'!$K$37</definedName>
    <definedName name="ZF03.4.1._A">'ZF03'!$D$38</definedName>
    <definedName name="ZF03.4.1._B">'ZF03'!$E$38</definedName>
    <definedName name="ZF03.4.1._C">'ZF03'!$F$38</definedName>
    <definedName name="ZF03.4.1._D">'ZF03'!$G$38</definedName>
    <definedName name="ZF03.4.1._E">'ZF03'!$H$38</definedName>
    <definedName name="ZF03.4.1._F">'ZF03'!$I$38</definedName>
    <definedName name="ZF03.4.1._G">'ZF03'!$J$38</definedName>
    <definedName name="ZF03.4.1._H">'ZF03'!$K$38</definedName>
    <definedName name="ZF03.4.10._A">'ZF03'!$D$47</definedName>
    <definedName name="ZF03.4.10._B">'ZF03'!$E$47</definedName>
    <definedName name="ZF03.4.10._C">'ZF03'!$F$47</definedName>
    <definedName name="ZF03.4.10._D">'ZF03'!$G$47</definedName>
    <definedName name="ZF03.4.10._E">'ZF03'!$H$47</definedName>
    <definedName name="ZF03.4.10._F">'ZF03'!$I$47</definedName>
    <definedName name="ZF03.4.10._G">'ZF03'!$J$47</definedName>
    <definedName name="ZF03.4.10._H">'ZF03'!$K$47</definedName>
    <definedName name="ZF03.4.2._A">'ZF03'!$D$39</definedName>
    <definedName name="ZF03.4.2._B">'ZF03'!$E$39</definedName>
    <definedName name="ZF03.4.2._C">'ZF03'!$F$39</definedName>
    <definedName name="ZF03.4.2._D">'ZF03'!$G$39</definedName>
    <definedName name="ZF03.4.2._E">'ZF03'!$H$39</definedName>
    <definedName name="ZF03.4.2._F">'ZF03'!$I$39</definedName>
    <definedName name="ZF03.4.2._G">'ZF03'!$J$39</definedName>
    <definedName name="ZF03.4.2._H">'ZF03'!$K$39</definedName>
    <definedName name="ZF03.4.3._A">'ZF03'!$D$40</definedName>
    <definedName name="ZF03.4.3._B">'ZF03'!$E$40</definedName>
    <definedName name="ZF03.4.3._C">'ZF03'!$F$40</definedName>
    <definedName name="ZF03.4.3._D">'ZF03'!$G$40</definedName>
    <definedName name="ZF03.4.3._E">'ZF03'!$H$40</definedName>
    <definedName name="ZF03.4.3._F">'ZF03'!$I$40</definedName>
    <definedName name="ZF03.4.3._G">'ZF03'!$J$40</definedName>
    <definedName name="ZF03.4.3._H">'ZF03'!$K$40</definedName>
    <definedName name="ZF03.4.4._A">'ZF03'!$D$41</definedName>
    <definedName name="ZF03.4.4._B">'ZF03'!$E$41</definedName>
    <definedName name="ZF03.4.4._C">'ZF03'!$F$41</definedName>
    <definedName name="ZF03.4.4._D">'ZF03'!$G$41</definedName>
    <definedName name="ZF03.4.4._E">'ZF03'!$H$41</definedName>
    <definedName name="ZF03.4.4._F">'ZF03'!$I$41</definedName>
    <definedName name="ZF03.4.4._G">'ZF03'!$J$41</definedName>
    <definedName name="ZF03.4.4._H">'ZF03'!$K$41</definedName>
    <definedName name="ZF03.4.5._A">'ZF03'!$D$42</definedName>
    <definedName name="ZF03.4.5._B">'ZF03'!$E$42</definedName>
    <definedName name="ZF03.4.5._C">'ZF03'!$F$42</definedName>
    <definedName name="ZF03.4.5._D">'ZF03'!$G$42</definedName>
    <definedName name="ZF03.4.5._E">'ZF03'!$H$42</definedName>
    <definedName name="ZF03.4.5._F">'ZF03'!$I$42</definedName>
    <definedName name="ZF03.4.5._G">'ZF03'!$J$42</definedName>
    <definedName name="ZF03.4.5._H">'ZF03'!$K$42</definedName>
    <definedName name="ZF03.4.6._A">'ZF03'!$D$43</definedName>
    <definedName name="ZF03.4.6._B">'ZF03'!$E$43</definedName>
    <definedName name="ZF03.4.6._C">'ZF03'!$F$43</definedName>
    <definedName name="ZF03.4.6._D">'ZF03'!$G$43</definedName>
    <definedName name="ZF03.4.6._E">'ZF03'!$H$43</definedName>
    <definedName name="ZF03.4.6._F">'ZF03'!$I$43</definedName>
    <definedName name="ZF03.4.6._G">'ZF03'!$J$43</definedName>
    <definedName name="ZF03.4.6._H">'ZF03'!$K$43</definedName>
    <definedName name="ZF03.4.7._A">'ZF03'!$D$44</definedName>
    <definedName name="ZF03.4.7._B">'ZF03'!$E$44</definedName>
    <definedName name="ZF03.4.7._C">'ZF03'!$F$44</definedName>
    <definedName name="ZF03.4.7._D">'ZF03'!$G$44</definedName>
    <definedName name="ZF03.4.7._E">'ZF03'!$H$44</definedName>
    <definedName name="ZF03.4.7._F">'ZF03'!$I$44</definedName>
    <definedName name="ZF03.4.7._G">'ZF03'!$J$44</definedName>
    <definedName name="ZF03.4.7._H">'ZF03'!$K$44</definedName>
    <definedName name="ZF03.4.8._A">'ZF03'!$D$45</definedName>
    <definedName name="ZF03.4.8._B">'ZF03'!$E$45</definedName>
    <definedName name="ZF03.4.8._C">'ZF03'!$F$45</definedName>
    <definedName name="ZF03.4.8._D">'ZF03'!$G$45</definedName>
    <definedName name="ZF03.4.8._E">'ZF03'!$H$45</definedName>
    <definedName name="ZF03.4.8._F">'ZF03'!$I$45</definedName>
    <definedName name="ZF03.4.8._G">'ZF03'!$J$45</definedName>
    <definedName name="ZF03.4.8._H">'ZF03'!$K$45</definedName>
    <definedName name="ZF03.4.9._A">'ZF03'!$D$46</definedName>
    <definedName name="ZF03.4.9._B">'ZF03'!$E$46</definedName>
    <definedName name="ZF03.4.9._C">'ZF03'!$F$46</definedName>
    <definedName name="ZF03.4.9._D">'ZF03'!$G$46</definedName>
    <definedName name="ZF03.4.9._E">'ZF03'!$H$46</definedName>
    <definedName name="ZF03.4.9._F">'ZF03'!$I$46</definedName>
    <definedName name="ZF03.4.9._G">'ZF03'!$J$46</definedName>
    <definedName name="ZF03.4.9._H">'ZF03'!$K$46</definedName>
    <definedName name="ZF03.5._A">'ZF03'!$D$48</definedName>
    <definedName name="ZF03.5._B">'ZF03'!$E$48</definedName>
    <definedName name="ZF03.5._C">'ZF03'!$F$48</definedName>
    <definedName name="ZF03.5._D">'ZF03'!$G$48</definedName>
    <definedName name="ZF03.5._E">'ZF03'!$H$48</definedName>
    <definedName name="ZF03.5._F">'ZF03'!$I$48</definedName>
    <definedName name="ZF03.5._G">'ZF03'!$J$48</definedName>
    <definedName name="ZF03.5._H">'ZF03'!$K$48</definedName>
    <definedName name="ZF04.1._A">'ZF04'!$D$7</definedName>
    <definedName name="ZF04.1._B">'ZF04'!$E$7</definedName>
    <definedName name="ZF04.1._C">'ZF04'!$F$7</definedName>
    <definedName name="ZF04.1._D">'ZF04'!$G$7</definedName>
    <definedName name="ZF04.1._E">'ZF04'!$H$7</definedName>
    <definedName name="ZF04.1._F">'ZF04'!$I$7</definedName>
    <definedName name="ZF04.1._G">'ZF04'!$J$7</definedName>
    <definedName name="ZF04.1._H">'ZF04'!$K$7</definedName>
    <definedName name="ZF04.1.1._A">'ZF04'!$D$8</definedName>
    <definedName name="ZF04.1.1._B">'ZF04'!$E$8</definedName>
    <definedName name="ZF04.1.1._C">'ZF04'!$F$8</definedName>
    <definedName name="ZF04.1.1._D">'ZF04'!$G$8</definedName>
    <definedName name="ZF04.1.1._E">'ZF04'!$H$8</definedName>
    <definedName name="ZF04.1.1._F">'ZF04'!$I$8</definedName>
    <definedName name="ZF04.1.1._G">'ZF04'!$J$8</definedName>
    <definedName name="ZF04.1.1._H">'ZF04'!$K$8</definedName>
    <definedName name="ZF04.1.2._A">'ZF04'!$D$9</definedName>
    <definedName name="ZF04.1.2._B">'ZF04'!$E$9</definedName>
    <definedName name="ZF04.1.2._C">'ZF04'!$F$9</definedName>
    <definedName name="ZF04.1.2._D">'ZF04'!$G$9</definedName>
    <definedName name="ZF04.1.2._E">'ZF04'!$H$9</definedName>
    <definedName name="ZF04.1.2._F">'ZF04'!$I$9</definedName>
    <definedName name="ZF04.1.2._G">'ZF04'!$J$9</definedName>
    <definedName name="ZF04.1.2._H">'ZF04'!$K$9</definedName>
    <definedName name="ZF04.1.3._A">'ZF04'!$D$10</definedName>
    <definedName name="ZF04.1.3._B">'ZF04'!$E$10</definedName>
    <definedName name="ZF04.1.3._C">'ZF04'!$F$10</definedName>
    <definedName name="ZF04.1.3._D">'ZF04'!$G$10</definedName>
    <definedName name="ZF04.1.3._E">'ZF04'!$H$10</definedName>
    <definedName name="ZF04.1.3._F">'ZF04'!$I$10</definedName>
    <definedName name="ZF04.1.3._G">'ZF04'!$J$10</definedName>
    <definedName name="ZF04.1.3._H">'ZF04'!$K$10</definedName>
    <definedName name="ZF04.1.4._A">'ZF04'!$D$11</definedName>
    <definedName name="ZF04.1.4._B">'ZF04'!$E$11</definedName>
    <definedName name="ZF04.1.4._C">'ZF04'!$F$11</definedName>
    <definedName name="ZF04.1.4._D">'ZF04'!$G$11</definedName>
    <definedName name="ZF04.1.4._E">'ZF04'!$H$11</definedName>
    <definedName name="ZF04.1.4._F">'ZF04'!$I$11</definedName>
    <definedName name="ZF04.1.4._G">'ZF04'!$J$11</definedName>
    <definedName name="ZF04.1.4._H">'ZF04'!$K$11</definedName>
    <definedName name="ZF04.1.5._A">'ZF04'!$D$12</definedName>
    <definedName name="ZF04.1.5._B">'ZF04'!$E$12</definedName>
    <definedName name="ZF04.1.5._C">'ZF04'!$F$12</definedName>
    <definedName name="ZF04.1.5._D">'ZF04'!$G$12</definedName>
    <definedName name="ZF04.1.5._E">'ZF04'!$H$12</definedName>
    <definedName name="ZF04.1.5._F">'ZF04'!$I$12</definedName>
    <definedName name="ZF04.1.5._G">'ZF04'!$J$12</definedName>
    <definedName name="ZF04.1.5._H">'ZF04'!$K$12</definedName>
    <definedName name="ZF04.1.6._A">'ZF04'!$D$13</definedName>
    <definedName name="ZF04.1.6._B">'ZF04'!$E$13</definedName>
    <definedName name="ZF04.1.6._C">'ZF04'!$F$13</definedName>
    <definedName name="ZF04.1.6._D">'ZF04'!$G$13</definedName>
    <definedName name="ZF04.1.6._E">'ZF04'!$H$13</definedName>
    <definedName name="ZF04.1.6._F">'ZF04'!$I$13</definedName>
    <definedName name="ZF04.1.6._G">'ZF04'!$J$13</definedName>
    <definedName name="ZF04.1.6._H">'ZF04'!$K$13</definedName>
    <definedName name="ZF04.1.7._A">'ZF04'!$D$14</definedName>
    <definedName name="ZF04.1.7._B">'ZF04'!$E$14</definedName>
    <definedName name="ZF04.1.7._C">'ZF04'!$F$14</definedName>
    <definedName name="ZF04.1.7._D">'ZF04'!$G$14</definedName>
    <definedName name="ZF04.1.7._E">'ZF04'!$H$14</definedName>
    <definedName name="ZF04.1.7._F">'ZF04'!$I$14</definedName>
    <definedName name="ZF04.1.7._G">'ZF04'!$J$14</definedName>
    <definedName name="ZF04.1.7._H">'ZF04'!$K$14</definedName>
    <definedName name="ZF04.1.8._A">'ZF04'!$D$15</definedName>
    <definedName name="ZF04.1.8._B">'ZF04'!$E$15</definedName>
    <definedName name="ZF04.1.8._C">'ZF04'!$F$15</definedName>
    <definedName name="ZF04.1.8._D">'ZF04'!$G$15</definedName>
    <definedName name="ZF04.1.8._E">'ZF04'!$H$15</definedName>
    <definedName name="ZF04.1.8._F">'ZF04'!$I$15</definedName>
    <definedName name="ZF04.1.8._G">'ZF04'!$J$15</definedName>
    <definedName name="ZF04.1.8._H">'ZF04'!$K$15</definedName>
    <definedName name="ZF04.2._A">'ZF04'!$D$16</definedName>
    <definedName name="ZF04.2._B">'ZF04'!$E$16</definedName>
    <definedName name="ZF04.2._C">'ZF04'!$F$16</definedName>
    <definedName name="ZF04.2._D">'ZF04'!$G$16</definedName>
    <definedName name="ZF04.2._E">'ZF04'!$H$16</definedName>
    <definedName name="ZF04.2._F">'ZF04'!$I$16</definedName>
    <definedName name="ZF04.2._G">'ZF04'!$J$16</definedName>
    <definedName name="ZF04.2._H">'ZF04'!$K$16</definedName>
    <definedName name="ZF04.2.1._A">'ZF04'!$D$17</definedName>
    <definedName name="ZF04.2.1._B">'ZF04'!$E$17</definedName>
    <definedName name="ZF04.2.1._C">'ZF04'!$F$17</definedName>
    <definedName name="ZF04.2.1._D">'ZF04'!$G$17</definedName>
    <definedName name="ZF04.2.1._E">'ZF04'!$H$17</definedName>
    <definedName name="ZF04.2.1._F">'ZF04'!$I$17</definedName>
    <definedName name="ZF04.2.1._G">'ZF04'!$J$17</definedName>
    <definedName name="ZF04.2.1._H">'ZF04'!$K$17</definedName>
    <definedName name="ZF04.2.2._A">'ZF04'!$D$18</definedName>
    <definedName name="ZF04.2.2._B">'ZF04'!$E$18</definedName>
    <definedName name="ZF04.2.2._C">'ZF04'!$F$18</definedName>
    <definedName name="ZF04.2.2._D">'ZF04'!$G$18</definedName>
    <definedName name="ZF04.2.2._E">'ZF04'!$H$18</definedName>
    <definedName name="ZF04.2.2._F">'ZF04'!$I$18</definedName>
    <definedName name="ZF04.2.2._G">'ZF04'!$J$18</definedName>
    <definedName name="ZF04.2.2._H">'ZF04'!$K$18</definedName>
    <definedName name="ZF04.2.3._A">'ZF04'!$D$19</definedName>
    <definedName name="ZF04.2.3._B">'ZF04'!$E$19</definedName>
    <definedName name="ZF04.2.3._C">'ZF04'!$F$19</definedName>
    <definedName name="ZF04.2.3._D">'ZF04'!$G$19</definedName>
    <definedName name="ZF04.2.3._E">'ZF04'!$H$19</definedName>
    <definedName name="ZF04.2.3._F">'ZF04'!$I$19</definedName>
    <definedName name="ZF04.2.3._G">'ZF04'!$J$19</definedName>
    <definedName name="ZF04.2.3._H">'ZF04'!$K$19</definedName>
    <definedName name="ZF04.2.4._A">'ZF04'!$D$20</definedName>
    <definedName name="ZF04.2.4._B">'ZF04'!$E$20</definedName>
    <definedName name="ZF04.2.4._C">'ZF04'!$F$20</definedName>
    <definedName name="ZF04.2.4._D">'ZF04'!$G$20</definedName>
    <definedName name="ZF04.2.4._E">'ZF04'!$H$20</definedName>
    <definedName name="ZF04.2.4._F">'ZF04'!$I$20</definedName>
    <definedName name="ZF04.2.4._G">'ZF04'!$J$20</definedName>
    <definedName name="ZF04.2.4._H">'ZF04'!$K$20</definedName>
    <definedName name="ZF04.2.5._A">'ZF04'!$D$21</definedName>
    <definedName name="ZF04.2.5._B">'ZF04'!$E$21</definedName>
    <definedName name="ZF04.2.5._C">'ZF04'!$F$21</definedName>
    <definedName name="ZF04.2.5._D">'ZF04'!$G$21</definedName>
    <definedName name="ZF04.2.5._E">'ZF04'!$H$21</definedName>
    <definedName name="ZF04.2.5._F">'ZF04'!$I$21</definedName>
    <definedName name="ZF04.2.5._G">'ZF04'!$J$21</definedName>
    <definedName name="ZF04.2.5._H">'ZF04'!$K$21</definedName>
    <definedName name="ZF04.2.6._A">'ZF04'!$D$22</definedName>
    <definedName name="ZF04.2.6._B">'ZF04'!$E$22</definedName>
    <definedName name="ZF04.2.6._C">'ZF04'!$F$22</definedName>
    <definedName name="ZF04.2.6._D">'ZF04'!$G$22</definedName>
    <definedName name="ZF04.2.6._E">'ZF04'!$H$22</definedName>
    <definedName name="ZF04.2.6._F">'ZF04'!$I$22</definedName>
    <definedName name="ZF04.2.6._G">'ZF04'!$J$22</definedName>
    <definedName name="ZF04.2.6._H">'ZF04'!$K$22</definedName>
    <definedName name="ZF04.2.7._A">'ZF04'!$D$23</definedName>
    <definedName name="ZF04.2.7._B">'ZF04'!$E$23</definedName>
    <definedName name="ZF04.2.7._C">'ZF04'!$F$23</definedName>
    <definedName name="ZF04.2.7._D">'ZF04'!$G$23</definedName>
    <definedName name="ZF04.2.7._E">'ZF04'!$H$23</definedName>
    <definedName name="ZF04.2.7._F">'ZF04'!$I$23</definedName>
    <definedName name="ZF04.2.7._G">'ZF04'!$J$23</definedName>
    <definedName name="ZF04.2.7._H">'ZF04'!$K$23</definedName>
    <definedName name="ZF04.2.7.1._A">'ZF04'!$D$24</definedName>
    <definedName name="ZF04.2.7.1._B">'ZF04'!$E$24</definedName>
    <definedName name="ZF04.2.7.1._C">'ZF04'!$F$24</definedName>
    <definedName name="ZF04.2.7.1._D">'ZF04'!$G$24</definedName>
    <definedName name="ZF04.2.7.1._E">'ZF04'!$H$24</definedName>
    <definedName name="ZF04.2.7.1._F">'ZF04'!$I$24</definedName>
    <definedName name="ZF04.2.7.1._G">'ZF04'!$J$24</definedName>
    <definedName name="ZF04.2.7.1._H">'ZF04'!$K$24</definedName>
    <definedName name="ZF04.2.7.2._A">'ZF04'!$D$25</definedName>
    <definedName name="ZF04.2.7.2._B">'ZF04'!$E$25</definedName>
    <definedName name="ZF04.2.7.2._C">'ZF04'!$F$25</definedName>
    <definedName name="ZF04.2.7.2._D">'ZF04'!$G$25</definedName>
    <definedName name="ZF04.2.7.2._E">'ZF04'!$H$25</definedName>
    <definedName name="ZF04.2.7.2._F">'ZF04'!$I$25</definedName>
    <definedName name="ZF04.2.7.2._G">'ZF04'!$J$25</definedName>
    <definedName name="ZF04.2.7.2._H">'ZF04'!$K$25</definedName>
    <definedName name="ZF04.2.8._A">'ZF04'!$D$26</definedName>
    <definedName name="ZF04.2.8._B">'ZF04'!$E$26</definedName>
    <definedName name="ZF04.2.8._C">'ZF04'!$F$26</definedName>
    <definedName name="ZF04.2.8._D">'ZF04'!$G$26</definedName>
    <definedName name="ZF04.2.8._E">'ZF04'!$H$26</definedName>
    <definedName name="ZF04.2.8._F">'ZF04'!$I$26</definedName>
    <definedName name="ZF04.2.8._G">'ZF04'!$J$26</definedName>
    <definedName name="ZF04.2.8._H">'ZF04'!$K$26</definedName>
    <definedName name="ZF04.2.9._A">'ZF04'!$D$27</definedName>
    <definedName name="ZF04.2.9._B">'ZF04'!$E$27</definedName>
    <definedName name="ZF04.2.9._C">'ZF04'!$F$27</definedName>
    <definedName name="ZF04.2.9._D">'ZF04'!$G$27</definedName>
    <definedName name="ZF04.2.9._E">'ZF04'!$H$27</definedName>
    <definedName name="ZF04.2.9._F">'ZF04'!$I$27</definedName>
    <definedName name="ZF04.2.9._G">'ZF04'!$J$27</definedName>
    <definedName name="ZF04.2.9._H">'ZF04'!$K$27</definedName>
    <definedName name="ZF04.3._A">'ZF04'!$D$28</definedName>
    <definedName name="ZF04.3._B">'ZF04'!$E$28</definedName>
    <definedName name="ZF04.3._C">'ZF04'!$F$28</definedName>
    <definedName name="ZF04.3._D">'ZF04'!$G$28</definedName>
    <definedName name="ZF04.3._E">'ZF04'!$H$28</definedName>
    <definedName name="ZF04.3._F">'ZF04'!$I$28</definedName>
    <definedName name="ZF04.3._G">'ZF04'!$J$28</definedName>
    <definedName name="ZF04.3._H">'ZF04'!$K$28</definedName>
    <definedName name="ZF04.3.1._A">'ZF04'!$D$29</definedName>
    <definedName name="ZF04.3.1._B">'ZF04'!$E$29</definedName>
    <definedName name="ZF04.3.1._C">'ZF04'!$F$29</definedName>
    <definedName name="ZF04.3.1._D">'ZF04'!$G$29</definedName>
    <definedName name="ZF04.3.1._E">'ZF04'!$H$29</definedName>
    <definedName name="ZF04.3.1._F">'ZF04'!$I$29</definedName>
    <definedName name="ZF04.3.1._G">'ZF04'!$J$29</definedName>
    <definedName name="ZF04.3.1._H">'ZF04'!$K$29</definedName>
    <definedName name="ZF04.3.2._A">'ZF04'!$D$30</definedName>
    <definedName name="ZF04.3.2._B">'ZF04'!$E$30</definedName>
    <definedName name="ZF04.3.2._C">'ZF04'!$F$30</definedName>
    <definedName name="ZF04.3.2._D">'ZF04'!$G$30</definedName>
    <definedName name="ZF04.3.2._E">'ZF04'!$H$30</definedName>
    <definedName name="ZF04.3.2._F">'ZF04'!$I$30</definedName>
    <definedName name="ZF04.3.2._G">'ZF04'!$J$30</definedName>
    <definedName name="ZF04.3.2._H">'ZF04'!$K$30</definedName>
    <definedName name="ZF04.3.3._A">'ZF04'!$D$31</definedName>
    <definedName name="ZF04.3.3._B">'ZF04'!$E$31</definedName>
    <definedName name="ZF04.3.3._C">'ZF04'!$F$31</definedName>
    <definedName name="ZF04.3.3._D">'ZF04'!$G$31</definedName>
    <definedName name="ZF04.3.3._E">'ZF04'!$H$31</definedName>
    <definedName name="ZF04.3.3._F">'ZF04'!$I$31</definedName>
    <definedName name="ZF04.3.3._G">'ZF04'!$J$31</definedName>
    <definedName name="ZF04.3.3._H">'ZF04'!$K$31</definedName>
    <definedName name="ZF04.3.3.1._A">'ZF04'!$D$32</definedName>
    <definedName name="ZF04.3.3.1._B">'ZF04'!$E$32</definedName>
    <definedName name="ZF04.3.3.1._C">'ZF04'!$F$32</definedName>
    <definedName name="ZF04.3.3.1._D">'ZF04'!$G$32</definedName>
    <definedName name="ZF04.3.3.1._E">'ZF04'!$H$32</definedName>
    <definedName name="ZF04.3.3.1._F">'ZF04'!$I$32</definedName>
    <definedName name="ZF04.3.3.1._G">'ZF04'!$J$32</definedName>
    <definedName name="ZF04.3.3.1._H">'ZF04'!$K$32</definedName>
    <definedName name="ZF04.3.3.2._A">'ZF04'!$D$33</definedName>
    <definedName name="ZF04.3.3.2._B">'ZF04'!$E$33</definedName>
    <definedName name="ZF04.3.3.2._C">'ZF04'!$F$33</definedName>
    <definedName name="ZF04.3.3.2._D">'ZF04'!$G$33</definedName>
    <definedName name="ZF04.3.3.2._E">'ZF04'!$H$33</definedName>
    <definedName name="ZF04.3.3.2._F">'ZF04'!$I$33</definedName>
    <definedName name="ZF04.3.3.2._G">'ZF04'!$J$33</definedName>
    <definedName name="ZF04.3.3.2._H">'ZF04'!$K$33</definedName>
    <definedName name="ZF04.3.3.2.1._A">'ZF04'!$D$34</definedName>
    <definedName name="ZF04.3.3.2.1._B">'ZF04'!$E$34</definedName>
    <definedName name="ZF04.3.3.2.1._C">'ZF04'!$F$34</definedName>
    <definedName name="ZF04.3.3.2.1._D">'ZF04'!$G$34</definedName>
    <definedName name="ZF04.3.3.2.1._E">'ZF04'!$H$34</definedName>
    <definedName name="ZF04.3.3.2.1._F">'ZF04'!$I$34</definedName>
    <definedName name="ZF04.3.3.2.1._G">'ZF04'!$J$34</definedName>
    <definedName name="ZF04.3.3.2.1._H">'ZF04'!$K$34</definedName>
    <definedName name="ZF04.3.3.2.2._A">'ZF04'!$D$35</definedName>
    <definedName name="ZF04.3.3.2.2._B">'ZF04'!$E$35</definedName>
    <definedName name="ZF04.3.3.2.2._C">'ZF04'!$F$35</definedName>
    <definedName name="ZF04.3.3.2.2._D">'ZF04'!$G$35</definedName>
    <definedName name="ZF04.3.3.2.2._E">'ZF04'!$H$35</definedName>
    <definedName name="ZF04.3.3.2.2._F">'ZF04'!$I$35</definedName>
    <definedName name="ZF04.3.3.2.2._G">'ZF04'!$J$35</definedName>
    <definedName name="ZF04.3.3.2.2._H">'ZF04'!$K$35</definedName>
    <definedName name="ZF04.3.4._A">'ZF04'!$D$36</definedName>
    <definedName name="ZF04.3.4._B">'ZF04'!$E$36</definedName>
    <definedName name="ZF04.3.4._C">'ZF04'!$F$36</definedName>
    <definedName name="ZF04.3.4._D">'ZF04'!$G$36</definedName>
    <definedName name="ZF04.3.4._E">'ZF04'!$H$36</definedName>
    <definedName name="ZF04.3.4._F">'ZF04'!$I$36</definedName>
    <definedName name="ZF04.3.4._G">'ZF04'!$J$36</definedName>
    <definedName name="ZF04.3.4._H">'ZF04'!$K$36</definedName>
    <definedName name="ZF04.4._A">'ZF04'!$D$37</definedName>
    <definedName name="ZF04.4._B">'ZF04'!$E$37</definedName>
    <definedName name="ZF04.4._C">'ZF04'!$F$37</definedName>
    <definedName name="ZF04.4._D">'ZF04'!$G$37</definedName>
    <definedName name="ZF04.4._E">'ZF04'!$H$37</definedName>
    <definedName name="ZF04.4._F">'ZF04'!$I$37</definedName>
    <definedName name="ZF04.4._G">'ZF04'!$J$37</definedName>
    <definedName name="ZF04.4._H">'ZF04'!$K$37</definedName>
    <definedName name="ZF04.4.1._A">'ZF04'!$D$38</definedName>
    <definedName name="ZF04.4.1._B">'ZF04'!$E$38</definedName>
    <definedName name="ZF04.4.1._C">'ZF04'!$F$38</definedName>
    <definedName name="ZF04.4.1._D">'ZF04'!$G$38</definedName>
    <definedName name="ZF04.4.1._E">'ZF04'!$H$38</definedName>
    <definedName name="ZF04.4.1._F">'ZF04'!$I$38</definedName>
    <definedName name="ZF04.4.1._G">'ZF04'!$J$38</definedName>
    <definedName name="ZF04.4.1._H">'ZF04'!$K$38</definedName>
    <definedName name="ZF04.4.10._A">'ZF04'!$D$47</definedName>
    <definedName name="ZF04.4.10._B">'ZF04'!$E$47</definedName>
    <definedName name="ZF04.4.10._C">'ZF04'!$F$47</definedName>
    <definedName name="ZF04.4.10._D">'ZF04'!$G$47</definedName>
    <definedName name="ZF04.4.10._E">'ZF04'!$H$47</definedName>
    <definedName name="ZF04.4.10._F">'ZF04'!$I$47</definedName>
    <definedName name="ZF04.4.10._G">'ZF04'!$J$47</definedName>
    <definedName name="ZF04.4.10._H">'ZF04'!$K$47</definedName>
    <definedName name="ZF04.4.2._A">'ZF04'!$D$39</definedName>
    <definedName name="ZF04.4.2._B">'ZF04'!$E$39</definedName>
    <definedName name="ZF04.4.2._C">'ZF04'!$F$39</definedName>
    <definedName name="ZF04.4.2._D">'ZF04'!$G$39</definedName>
    <definedName name="ZF04.4.2._E">'ZF04'!$H$39</definedName>
    <definedName name="ZF04.4.2._F">'ZF04'!$I$39</definedName>
    <definedName name="ZF04.4.2._G">'ZF04'!$J$39</definedName>
    <definedName name="ZF04.4.2._H">'ZF04'!$K$39</definedName>
    <definedName name="ZF04.4.3._A">'ZF04'!$D$40</definedName>
    <definedName name="ZF04.4.3._B">'ZF04'!$E$40</definedName>
    <definedName name="ZF04.4.3._C">'ZF04'!$F$40</definedName>
    <definedName name="ZF04.4.3._D">'ZF04'!$G$40</definedName>
    <definedName name="ZF04.4.3._E">'ZF04'!$H$40</definedName>
    <definedName name="ZF04.4.3._F">'ZF04'!$I$40</definedName>
    <definedName name="ZF04.4.3._G">'ZF04'!$J$40</definedName>
    <definedName name="ZF04.4.3._H">'ZF04'!$K$40</definedName>
    <definedName name="ZF04.4.4._A">'ZF04'!$D$41</definedName>
    <definedName name="ZF04.4.4._B">'ZF04'!$E$41</definedName>
    <definedName name="ZF04.4.4._C">'ZF04'!$F$41</definedName>
    <definedName name="ZF04.4.4._D">'ZF04'!$G$41</definedName>
    <definedName name="ZF04.4.4._E">'ZF04'!$H$41</definedName>
    <definedName name="ZF04.4.4._F">'ZF04'!$I$41</definedName>
    <definedName name="ZF04.4.4._G">'ZF04'!$J$41</definedName>
    <definedName name="ZF04.4.4._H">'ZF04'!$K$41</definedName>
    <definedName name="ZF04.4.5._A">'ZF04'!$D$42</definedName>
    <definedName name="ZF04.4.5._B">'ZF04'!$E$42</definedName>
    <definedName name="ZF04.4.5._C">'ZF04'!$F$42</definedName>
    <definedName name="ZF04.4.5._D">'ZF04'!$G$42</definedName>
    <definedName name="ZF04.4.5._E">'ZF04'!$H$42</definedName>
    <definedName name="ZF04.4.5._F">'ZF04'!$I$42</definedName>
    <definedName name="ZF04.4.5._G">'ZF04'!$J$42</definedName>
    <definedName name="ZF04.4.5._H">'ZF04'!$K$42</definedName>
    <definedName name="ZF04.4.6._A">'ZF04'!$D$43</definedName>
    <definedName name="ZF04.4.6._B">'ZF04'!$E$43</definedName>
    <definedName name="ZF04.4.6._C">'ZF04'!$F$43</definedName>
    <definedName name="ZF04.4.6._D">'ZF04'!$G$43</definedName>
    <definedName name="ZF04.4.6._E">'ZF04'!$H$43</definedName>
    <definedName name="ZF04.4.6._F">'ZF04'!$I$43</definedName>
    <definedName name="ZF04.4.6._G">'ZF04'!$J$43</definedName>
    <definedName name="ZF04.4.6._H">'ZF04'!$K$43</definedName>
    <definedName name="ZF04.4.7._A">'ZF04'!$D$44</definedName>
    <definedName name="ZF04.4.7._B">'ZF04'!$E$44</definedName>
    <definedName name="ZF04.4.7._C">'ZF04'!$F$44</definedName>
    <definedName name="ZF04.4.7._D">'ZF04'!$G$44</definedName>
    <definedName name="ZF04.4.7._E">'ZF04'!$H$44</definedName>
    <definedName name="ZF04.4.7._F">'ZF04'!$I$44</definedName>
    <definedName name="ZF04.4.7._G">'ZF04'!$J$44</definedName>
    <definedName name="ZF04.4.7._H">'ZF04'!$K$44</definedName>
    <definedName name="ZF04.4.8._A">'ZF04'!$D$45</definedName>
    <definedName name="ZF04.4.8._B">'ZF04'!$E$45</definedName>
    <definedName name="ZF04.4.8._C">'ZF04'!$F$45</definedName>
    <definedName name="ZF04.4.8._D">'ZF04'!$G$45</definedName>
    <definedName name="ZF04.4.8._E">'ZF04'!$H$45</definedName>
    <definedName name="ZF04.4.8._F">'ZF04'!$I$45</definedName>
    <definedName name="ZF04.4.8._G">'ZF04'!$J$45</definedName>
    <definedName name="ZF04.4.8._H">'ZF04'!$K$45</definedName>
    <definedName name="ZF04.4.9._A">'ZF04'!$D$46</definedName>
    <definedName name="ZF04.4.9._B">'ZF04'!$E$46</definedName>
    <definedName name="ZF04.4.9._C">'ZF04'!$F$46</definedName>
    <definedName name="ZF04.4.9._D">'ZF04'!$G$46</definedName>
    <definedName name="ZF04.4.9._E">'ZF04'!$H$46</definedName>
    <definedName name="ZF04.4.9._F">'ZF04'!$I$46</definedName>
    <definedName name="ZF04.4.9._G">'ZF04'!$J$46</definedName>
    <definedName name="ZF04.4.9._H">'ZF04'!$K$46</definedName>
    <definedName name="ZF04.5._A">'ZF04'!$D$48</definedName>
    <definedName name="ZF04.5._B">'ZF04'!$E$48</definedName>
    <definedName name="ZF04.5._C">'ZF04'!$F$48</definedName>
    <definedName name="ZF04.5._D">'ZF04'!$G$48</definedName>
    <definedName name="ZF04.5._E">'ZF04'!$H$48</definedName>
    <definedName name="ZF04.5._F">'ZF04'!$I$48</definedName>
    <definedName name="ZF04.5._G">'ZF04'!$J$48</definedName>
    <definedName name="ZF04.5._H">'ZF04'!$K$48</definedName>
    <definedName name="ZF05.1._A">'ZF05'!$D$6</definedName>
    <definedName name="ZF05.1._B">'ZF05'!$E$6</definedName>
    <definedName name="ZF05.1._C">'ZF05'!$F$6</definedName>
    <definedName name="ZF05.10._A">'ZF05'!$D$15</definedName>
    <definedName name="ZF05.10._B">'ZF05'!$E$15</definedName>
    <definedName name="ZF05.10._C">'ZF05'!$F$15</definedName>
    <definedName name="ZF05.11._A">'ZF05'!$D$16</definedName>
    <definedName name="ZF05.11._B">'ZF05'!$E$16</definedName>
    <definedName name="ZF05.11._C">'ZF05'!$F$16</definedName>
    <definedName name="ZF05.2._A">'ZF05'!$D$7</definedName>
    <definedName name="ZF05.2._B">'ZF05'!$E$7</definedName>
    <definedName name="ZF05.2._C">'ZF05'!$F$7</definedName>
    <definedName name="ZF05.3._A">'ZF05'!$D$8</definedName>
    <definedName name="ZF05.3._B">'ZF05'!$E$8</definedName>
    <definedName name="ZF05.3._C">'ZF05'!$F$8</definedName>
    <definedName name="ZF05.4._A">'ZF05'!$D$9</definedName>
    <definedName name="ZF05.4._B">'ZF05'!$E$9</definedName>
    <definedName name="ZF05.4._C">'ZF05'!$F$9</definedName>
    <definedName name="ZF05.5._A">'ZF05'!$D$10</definedName>
    <definedName name="ZF05.5._B">'ZF05'!$E$10</definedName>
    <definedName name="ZF05.5._C">'ZF05'!$F$10</definedName>
    <definedName name="ZF05.6._A">'ZF05'!$D$11</definedName>
    <definedName name="ZF05.6._B">'ZF05'!$E$11</definedName>
    <definedName name="ZF05.6._C">'ZF05'!$F$11</definedName>
    <definedName name="ZF05.7._A">'ZF05'!$D$12</definedName>
    <definedName name="ZF05.7._B">'ZF05'!$E$12</definedName>
    <definedName name="ZF05.7._C">'ZF05'!$F$12</definedName>
    <definedName name="ZF05.8._A">'ZF05'!$D$13</definedName>
    <definedName name="ZF05.8._B">'ZF05'!$E$13</definedName>
    <definedName name="ZF05.8._C">'ZF05'!$F$13</definedName>
    <definedName name="ZF05.9._A">'ZF05'!$D$14</definedName>
    <definedName name="ZF05.9._B">'ZF05'!$E$14</definedName>
    <definedName name="ZF05.9._C">'ZF05'!$F$14</definedName>
    <definedName name="ZF06.1._A">'ZF06'!$D$7</definedName>
    <definedName name="ZF06.1._G">'ZF06'!$I$7</definedName>
    <definedName name="ZF06.1.1._A">'ZF06'!$D$8</definedName>
    <definedName name="ZF06.1.1._G">'ZF06'!$I$8</definedName>
    <definedName name="ZF06.1.2._A">'ZF06'!$D$9</definedName>
    <definedName name="ZF06.1.2._G">'ZF06'!$I$9</definedName>
    <definedName name="ZF06.1.3._A">'ZF06'!$D$10</definedName>
    <definedName name="ZF06.1.3._G">'ZF06'!$I$10</definedName>
    <definedName name="ZF06.1.4._A">'ZF06'!$D$11</definedName>
    <definedName name="ZF06.1.4._G">'ZF06'!$I$11</definedName>
    <definedName name="ZF06.1.5._A">'ZF06'!$D$12</definedName>
    <definedName name="ZF06.1.5._G">'ZF06'!$I$12</definedName>
    <definedName name="ZF06.1.6._A">'ZF06'!$D$13</definedName>
    <definedName name="ZF06.1.6._G">'ZF06'!$I$13</definedName>
    <definedName name="ZF06.1.7._A">'ZF06'!$D$14</definedName>
    <definedName name="ZF06.1.7._G">'ZF06'!$I$14</definedName>
    <definedName name="ZF06.1.8._A">'ZF06'!$D$15</definedName>
    <definedName name="ZF06.1.8._G">'ZF06'!$I$15</definedName>
    <definedName name="ZF06.2._A">'ZF06'!$D$16</definedName>
    <definedName name="ZF06.2._B">'ZF06'!$E$16</definedName>
    <definedName name="ZF06.2._C">'ZF06'!$F$16</definedName>
    <definedName name="ZF06.2._D">'ZF06'!$G$16</definedName>
    <definedName name="ZF06.2._F">'ZF06'!$H$16</definedName>
    <definedName name="ZF06.2._G">'ZF06'!$I$16</definedName>
    <definedName name="ZF06.2.1._A">'ZF06'!$D$17</definedName>
    <definedName name="ZF06.2.1._B">'ZF06'!$E$17</definedName>
    <definedName name="ZF06.2.1._C">'ZF06'!$F$17</definedName>
    <definedName name="ZF06.2.1._D">'ZF06'!$G$17</definedName>
    <definedName name="ZF06.2.1._F">'ZF06'!$H$17</definedName>
    <definedName name="ZF06.2.1._G">'ZF06'!$I$17</definedName>
    <definedName name="ZF06.2.2._A">'ZF06'!$D$18</definedName>
    <definedName name="ZF06.2.2._B">'ZF06'!$E$18</definedName>
    <definedName name="ZF06.2.2._C">'ZF06'!$F$18</definedName>
    <definedName name="ZF06.2.2._D">'ZF06'!$G$18</definedName>
    <definedName name="ZF06.2.2._F">'ZF06'!$H$18</definedName>
    <definedName name="ZF06.2.2._G">'ZF06'!$I$18</definedName>
    <definedName name="ZF06.2.3._A">'ZF06'!$D$19</definedName>
    <definedName name="ZF06.2.3._B">'ZF06'!$E$19</definedName>
    <definedName name="ZF06.2.3._C">'ZF06'!$F$19</definedName>
    <definedName name="ZF06.2.3._D">'ZF06'!$G$19</definedName>
    <definedName name="ZF06.2.3._F">'ZF06'!$H$19</definedName>
    <definedName name="ZF06.2.3._G">'ZF06'!$I$19</definedName>
    <definedName name="ZF06.2.4._A">'ZF06'!$D$20</definedName>
    <definedName name="ZF06.2.4._B">'ZF06'!$E$20</definedName>
    <definedName name="ZF06.2.4._C">'ZF06'!$F$20</definedName>
    <definedName name="ZF06.2.4._D">'ZF06'!$G$20</definedName>
    <definedName name="ZF06.2.4._F">'ZF06'!$H$20</definedName>
    <definedName name="ZF06.2.4._G">'ZF06'!$I$20</definedName>
    <definedName name="ZF06.2.5._A">'ZF06'!$D$21</definedName>
    <definedName name="ZF06.2.5._B">'ZF06'!$E$21</definedName>
    <definedName name="ZF06.2.5._C">'ZF06'!$F$21</definedName>
    <definedName name="ZF06.2.5._D">'ZF06'!$G$21</definedName>
    <definedName name="ZF06.2.5._F">'ZF06'!$H$21</definedName>
    <definedName name="ZF06.2.5._G">'ZF06'!$I$21</definedName>
    <definedName name="ZF06.2.6._A">'ZF06'!$D$22</definedName>
    <definedName name="ZF06.2.6._B">'ZF06'!$E$22</definedName>
    <definedName name="ZF06.2.6._C">'ZF06'!$F$22</definedName>
    <definedName name="ZF06.2.6._D">'ZF06'!$G$22</definedName>
    <definedName name="ZF06.2.6._F">'ZF06'!$H$22</definedName>
    <definedName name="ZF06.2.6._G">'ZF06'!$I$22</definedName>
    <definedName name="ZF06.2.7._A">'ZF06'!$D$23</definedName>
    <definedName name="ZF06.2.7._B">'ZF06'!$E$23</definedName>
    <definedName name="ZF06.2.7._C">'ZF06'!$F$23</definedName>
    <definedName name="ZF06.2.7._D">'ZF06'!$G$23</definedName>
    <definedName name="ZF06.2.7._F">'ZF06'!$H$23</definedName>
    <definedName name="ZF06.2.7._G">'ZF06'!$I$23</definedName>
    <definedName name="ZF06.3._A">'ZF06'!$D$24</definedName>
    <definedName name="ZF06.3._B">'ZF06'!$E$24</definedName>
    <definedName name="ZF06.3._C">'ZF06'!$F$24</definedName>
    <definedName name="ZF06.3._D">'ZF06'!$G$24</definedName>
    <definedName name="ZF06.3._F">'ZF06'!$H$24</definedName>
    <definedName name="ZF06.3._G">'ZF06'!$I$24</definedName>
    <definedName name="ZF07.1._A">'ZF07'!$D$6</definedName>
    <definedName name="ZF07.1._B">'ZF07'!$E$6</definedName>
    <definedName name="ZF07.1._C">'ZF07'!$F$6</definedName>
    <definedName name="ZF07.2._A">'ZF07'!$D$7</definedName>
    <definedName name="ZF07.2._B">'ZF07'!$E$7</definedName>
    <definedName name="ZF07.2._C">'ZF07'!$F$7</definedName>
    <definedName name="ZF07.3._A">'ZF07'!$D$8</definedName>
    <definedName name="ZF07.3._B">'ZF07'!$E$8</definedName>
    <definedName name="ZF07.3._C">'ZF07'!$F$8</definedName>
    <definedName name="ZF07.4._A">'ZF07'!$D$9</definedName>
    <definedName name="ZF07.4._B">'ZF07'!$E$9</definedName>
    <definedName name="ZF07.4._C">'ZF07'!$F$9</definedName>
    <definedName name="ZF07.5._A">'ZF07'!$D$10</definedName>
    <definedName name="ZF07.5._B">'ZF07'!$E$10</definedName>
    <definedName name="ZF07.5._C">'ZF07'!$F$10</definedName>
    <definedName name="ZF07.6._A">'ZF07'!$D$11</definedName>
    <definedName name="ZF07.6._B">'ZF07'!$E$11</definedName>
    <definedName name="ZF07.6._C">'ZF07'!$F$11</definedName>
    <definedName name="ZF07.7._A">'ZF07'!$D$12</definedName>
    <definedName name="ZF07.7._B">'ZF07'!$E$12</definedName>
    <definedName name="ZF07.7._C">'ZF07'!$F$12</definedName>
    <definedName name="ZF07.8._A">'ZF07'!$D$13</definedName>
    <definedName name="ZF07.8._B">'ZF07'!$E$13</definedName>
    <definedName name="ZF07.8._C">'ZF07'!$F$13</definedName>
    <definedName name="ZF09.1._A">'ZF09'!$D$7</definedName>
    <definedName name="ZF09.1._B">'ZF09'!$E$7</definedName>
    <definedName name="ZF09.1._C">'ZF09'!$F$7</definedName>
    <definedName name="ZF09.1._D">'ZF09'!$G$7</definedName>
    <definedName name="ZF09.1._E">'ZF09'!$H$7</definedName>
    <definedName name="ZF09.1._F">'ZF09'!$I$7</definedName>
    <definedName name="ZF09.1._G">'ZF09'!$J$7</definedName>
    <definedName name="ZF09.1._H">'ZF09'!$K$7</definedName>
    <definedName name="ZF09.1._I">'ZF09'!$L$7</definedName>
    <definedName name="ZF09.1._J">'ZF09'!$M$7</definedName>
    <definedName name="ZF09.1._K">'ZF09'!$N$7</definedName>
    <definedName name="ZF09.1._L">'ZF09'!$O$7</definedName>
    <definedName name="ZF09.1.1._A">'ZF09'!$D$8</definedName>
    <definedName name="ZF09.1.1._B">'ZF09'!$E$8</definedName>
    <definedName name="ZF09.1.1._C">'ZF09'!$F$8</definedName>
    <definedName name="ZF09.1.1._D">'ZF09'!$G$8</definedName>
    <definedName name="ZF09.1.1._E">'ZF09'!$H$8</definedName>
    <definedName name="ZF09.1.1._F">'ZF09'!$I$8</definedName>
    <definedName name="ZF09.1.1._G">'ZF09'!$J$8</definedName>
    <definedName name="ZF09.1.1._H">'ZF09'!$K$8</definedName>
    <definedName name="ZF09.1.1._I">'ZF09'!$L$8</definedName>
    <definedName name="ZF09.1.1._J">'ZF09'!$M$8</definedName>
    <definedName name="ZF09.1.1._K">'ZF09'!$N$8</definedName>
    <definedName name="ZF09.1.1._L">'ZF09'!$O$8</definedName>
    <definedName name="ZF09.1.2._A">'ZF09'!$D$9</definedName>
    <definedName name="ZF09.1.2._B">'ZF09'!$E$9</definedName>
    <definedName name="ZF09.1.2._C">'ZF09'!$F$9</definedName>
    <definedName name="ZF09.1.2._D">'ZF09'!$G$9</definedName>
    <definedName name="ZF09.1.2._E">'ZF09'!$H$9</definedName>
    <definedName name="ZF09.1.2._F">'ZF09'!$I$9</definedName>
    <definedName name="ZF09.1.2._G">'ZF09'!$J$9</definedName>
    <definedName name="ZF09.1.2._H">'ZF09'!$K$9</definedName>
    <definedName name="ZF09.1.2._I">'ZF09'!$L$9</definedName>
    <definedName name="ZF09.1.2._J">'ZF09'!$M$9</definedName>
    <definedName name="ZF09.1.2._K">'ZF09'!$N$9</definedName>
    <definedName name="ZF09.1.2._L">'ZF09'!$O$9</definedName>
    <definedName name="ZF09.1.3._A">'ZF09'!$D$10</definedName>
    <definedName name="ZF09.1.3._B">'ZF09'!$E$10</definedName>
    <definedName name="ZF09.1.3._C">'ZF09'!$F$10</definedName>
    <definedName name="ZF09.1.3._D">'ZF09'!$G$10</definedName>
    <definedName name="ZF09.1.3._E">'ZF09'!$H$10</definedName>
    <definedName name="ZF09.1.3._F">'ZF09'!$I$10</definedName>
    <definedName name="ZF09.1.3._G">'ZF09'!$J$10</definedName>
    <definedName name="ZF09.1.3._H">'ZF09'!$K$10</definedName>
    <definedName name="ZF09.1.3._I">'ZF09'!$L$10</definedName>
    <definedName name="ZF09.1.3._J">'ZF09'!$M$10</definedName>
    <definedName name="ZF09.1.3._K">'ZF09'!$N$10</definedName>
    <definedName name="ZF09.1.3._L">'ZF09'!$O$10</definedName>
    <definedName name="ZF09.1.4._A">'ZF09'!$D$11</definedName>
    <definedName name="ZF09.1.4._B">'ZF09'!$E$11</definedName>
    <definedName name="ZF09.1.4._C">'ZF09'!$F$11</definedName>
    <definedName name="ZF09.1.4._D">'ZF09'!$G$11</definedName>
    <definedName name="ZF09.1.4._E">'ZF09'!$H$11</definedName>
    <definedName name="ZF09.1.4._F">'ZF09'!$I$11</definedName>
    <definedName name="ZF09.1.4._G">'ZF09'!$J$11</definedName>
    <definedName name="ZF09.1.4._H">'ZF09'!$K$11</definedName>
    <definedName name="ZF09.1.4._I">'ZF09'!$L$11</definedName>
    <definedName name="ZF09.1.4._J">'ZF09'!$M$11</definedName>
    <definedName name="ZF09.1.4._K">'ZF09'!$N$11</definedName>
    <definedName name="ZF09.1.4._L">'ZF09'!$O$11</definedName>
    <definedName name="ZF09.1.5._A">'ZF09'!$D$12</definedName>
    <definedName name="ZF09.1.5._B">'ZF09'!$E$12</definedName>
    <definedName name="ZF09.1.5._C">'ZF09'!$F$12</definedName>
    <definedName name="ZF09.1.5._D">'ZF09'!$G$12</definedName>
    <definedName name="ZF09.1.5._E">'ZF09'!$H$12</definedName>
    <definedName name="ZF09.1.5._F">'ZF09'!$I$12</definedName>
    <definedName name="ZF09.1.5._G">'ZF09'!$J$12</definedName>
    <definedName name="ZF09.1.5._H">'ZF09'!$K$12</definedName>
    <definedName name="ZF09.1.5._I">'ZF09'!$L$12</definedName>
    <definedName name="ZF09.1.5._J">'ZF09'!$M$12</definedName>
    <definedName name="ZF09.1.5._K">'ZF09'!$N$12</definedName>
    <definedName name="ZF09.1.5._L">'ZF09'!$O$12</definedName>
    <definedName name="ZF09.1.6._A">'ZF09'!$D$13</definedName>
    <definedName name="ZF09.1.6._B">'ZF09'!$E$13</definedName>
    <definedName name="ZF09.1.6._C">'ZF09'!$F$13</definedName>
    <definedName name="ZF09.1.6._D">'ZF09'!$G$13</definedName>
    <definedName name="ZF09.1.6._E">'ZF09'!$H$13</definedName>
    <definedName name="ZF09.1.6._F">'ZF09'!$I$13</definedName>
    <definedName name="ZF09.1.6._G">'ZF09'!$J$13</definedName>
    <definedName name="ZF09.1.6._H">'ZF09'!$K$13</definedName>
    <definedName name="ZF09.1.6._I">'ZF09'!$L$13</definedName>
    <definedName name="ZF09.1.6._J">'ZF09'!$M$13</definedName>
    <definedName name="ZF09.1.6._K">'ZF09'!$N$13</definedName>
    <definedName name="ZF09.1.6._L">'ZF09'!$O$13</definedName>
    <definedName name="ZF09.1.7._A">'ZF09'!$D$14</definedName>
    <definedName name="ZF09.1.7._B">'ZF09'!$E$14</definedName>
    <definedName name="ZF09.1.7._C">'ZF09'!$F$14</definedName>
    <definedName name="ZF09.1.7._D">'ZF09'!$G$14</definedName>
    <definedName name="ZF09.1.7._E">'ZF09'!$H$14</definedName>
    <definedName name="ZF09.1.7._F">'ZF09'!$I$14</definedName>
    <definedName name="ZF09.1.7._G">'ZF09'!$J$14</definedName>
    <definedName name="ZF09.1.7._H">'ZF09'!$K$14</definedName>
    <definedName name="ZF09.1.7._I">'ZF09'!$L$14</definedName>
    <definedName name="ZF09.1.7._J">'ZF09'!$M$14</definedName>
    <definedName name="ZF09.1.7._K">'ZF09'!$N$14</definedName>
    <definedName name="ZF09.1.7._L">'ZF09'!$O$14</definedName>
    <definedName name="ZF09.1.8._A">'ZF09'!$D$15</definedName>
    <definedName name="ZF09.1.8._B">'ZF09'!$E$15</definedName>
    <definedName name="ZF09.1.8._C">'ZF09'!$F$15</definedName>
    <definedName name="ZF09.1.8._D">'ZF09'!$G$15</definedName>
    <definedName name="ZF09.1.8._E">'ZF09'!$H$15</definedName>
    <definedName name="ZF09.1.8._F">'ZF09'!$I$15</definedName>
    <definedName name="ZF09.1.8._G">'ZF09'!$J$15</definedName>
    <definedName name="ZF09.1.8._H">'ZF09'!$K$15</definedName>
    <definedName name="ZF09.1.8._I">'ZF09'!$L$15</definedName>
    <definedName name="ZF09.1.8._J">'ZF09'!$M$15</definedName>
    <definedName name="ZF09.1.8._K">'ZF09'!$N$15</definedName>
    <definedName name="ZF09.1.8._L">'ZF09'!$O$15</definedName>
    <definedName name="ZF09.1.9._A">'ZF09'!$D$16</definedName>
    <definedName name="ZF09.1.9._B">'ZF09'!$E$16</definedName>
    <definedName name="ZF09.1.9._C">'ZF09'!$F$16</definedName>
    <definedName name="ZF09.1.9._D">'ZF09'!$G$16</definedName>
    <definedName name="ZF09.1.9._E">'ZF09'!$H$16</definedName>
    <definedName name="ZF09.1.9._F">'ZF09'!$I$16</definedName>
    <definedName name="ZF09.1.9._G">'ZF09'!$J$16</definedName>
    <definedName name="ZF09.1.9._H">'ZF09'!$K$16</definedName>
    <definedName name="ZF09.1.9._I">'ZF09'!$L$16</definedName>
    <definedName name="ZF09.1.9._J">'ZF09'!$M$16</definedName>
    <definedName name="ZF09.1.9._K">'ZF09'!$N$16</definedName>
    <definedName name="ZF09.1.9._L">'ZF09'!$O$16</definedName>
    <definedName name="ZF09.2._A">'ZF09'!$D$17</definedName>
    <definedName name="ZF09.2._B">'ZF09'!$E$17</definedName>
    <definedName name="ZF09.2._C">'ZF09'!$F$17</definedName>
    <definedName name="ZF09.2._D">'ZF09'!$G$17</definedName>
    <definedName name="ZF09.2._E">'ZF09'!$H$17</definedName>
    <definedName name="ZF09.2._F">'ZF09'!$I$17</definedName>
    <definedName name="ZF09.2._G">'ZF09'!$J$17</definedName>
    <definedName name="ZF09.2._H">'ZF09'!$K$17</definedName>
    <definedName name="ZF09.2._I">'ZF09'!$L$17</definedName>
    <definedName name="ZF09.2._J">'ZF09'!$M$17</definedName>
    <definedName name="ZF09.2._K">'ZF09'!$N$17</definedName>
    <definedName name="ZF09.2._L">'ZF09'!$O$17</definedName>
    <definedName name="ZF09.2.1._A">'ZF09'!$D$18</definedName>
    <definedName name="ZF09.2.1._B">'ZF09'!$E$18</definedName>
    <definedName name="ZF09.2.1._C">'ZF09'!$F$18</definedName>
    <definedName name="ZF09.2.1._D">'ZF09'!$G$18</definedName>
    <definedName name="ZF09.2.1._E">'ZF09'!$H$18</definedName>
    <definedName name="ZF09.2.1._F">'ZF09'!$I$18</definedName>
    <definedName name="ZF09.2.1._G">'ZF09'!$J$18</definedName>
    <definedName name="ZF09.2.1._H">'ZF09'!$K$18</definedName>
    <definedName name="ZF09.2.1._I">'ZF09'!$L$18</definedName>
    <definedName name="ZF09.2.1._J">'ZF09'!$M$18</definedName>
    <definedName name="ZF09.2.1._K">'ZF09'!$N$18</definedName>
    <definedName name="ZF09.2.1._L">'ZF09'!$O$18</definedName>
    <definedName name="ZF09.2.2._A">'ZF09'!$D$19</definedName>
    <definedName name="ZF09.2.2._B">'ZF09'!$E$19</definedName>
    <definedName name="ZF09.2.2._C">'ZF09'!$F$19</definedName>
    <definedName name="ZF09.2.2._D">'ZF09'!$G$19</definedName>
    <definedName name="ZF09.2.2._E">'ZF09'!$H$19</definedName>
    <definedName name="ZF09.2.2._F">'ZF09'!$I$19</definedName>
    <definedName name="ZF09.2.2._G">'ZF09'!$J$19</definedName>
    <definedName name="ZF09.2.2._H">'ZF09'!$K$19</definedName>
    <definedName name="ZF09.2.2._I">'ZF09'!$L$19</definedName>
    <definedName name="ZF09.2.2._J">'ZF09'!$M$19</definedName>
    <definedName name="ZF09.2.2._K">'ZF09'!$N$19</definedName>
    <definedName name="ZF09.2.2._L">'ZF09'!$O$19</definedName>
    <definedName name="ZF09.2.3._A">'ZF09'!$D$20</definedName>
    <definedName name="ZF09.2.3._B">'ZF09'!$E$20</definedName>
    <definedName name="ZF09.2.3._C">'ZF09'!$F$20</definedName>
    <definedName name="ZF09.2.3._D">'ZF09'!$G$20</definedName>
    <definedName name="ZF09.2.3._E">'ZF09'!$H$20</definedName>
    <definedName name="ZF09.2.3._F">'ZF09'!$I$20</definedName>
    <definedName name="ZF09.2.3._G">'ZF09'!$J$20</definedName>
    <definedName name="ZF09.2.3._H">'ZF09'!$K$20</definedName>
    <definedName name="ZF09.2.3._I">'ZF09'!$L$20</definedName>
    <definedName name="ZF09.2.3._J">'ZF09'!$M$20</definedName>
    <definedName name="ZF09.2.3._K">'ZF09'!$N$20</definedName>
    <definedName name="ZF09.2.3._L">'ZF09'!$O$20</definedName>
    <definedName name="ZF09.2.4._A">'ZF09'!$D$21</definedName>
    <definedName name="ZF09.2.4._B">'ZF09'!$E$21</definedName>
    <definedName name="ZF09.2.4._C">'ZF09'!$F$21</definedName>
    <definedName name="ZF09.2.4._D">'ZF09'!$G$21</definedName>
    <definedName name="ZF09.2.4._E">'ZF09'!$H$21</definedName>
    <definedName name="ZF09.2.4._F">'ZF09'!$I$21</definedName>
    <definedName name="ZF09.2.4._G">'ZF09'!$J$21</definedName>
    <definedName name="ZF09.2.4._H">'ZF09'!$K$21</definedName>
    <definedName name="ZF09.2.4._I">'ZF09'!$L$21</definedName>
    <definedName name="ZF09.2.4._J">'ZF09'!$M$21</definedName>
    <definedName name="ZF09.2.4._K">'ZF09'!$N$21</definedName>
    <definedName name="ZF09.2.4._L">'ZF09'!$O$21</definedName>
    <definedName name="ZF09.2.5._A">'ZF09'!$D$22</definedName>
    <definedName name="ZF09.2.5._B">'ZF09'!$E$22</definedName>
    <definedName name="ZF09.2.5._C">'ZF09'!$F$22</definedName>
    <definedName name="ZF09.2.5._D">'ZF09'!$G$22</definedName>
    <definedName name="ZF09.2.5._E">'ZF09'!$H$22</definedName>
    <definedName name="ZF09.2.5._F">'ZF09'!$I$22</definedName>
    <definedName name="ZF09.2.5._G">'ZF09'!$J$22</definedName>
    <definedName name="ZF09.2.5._H">'ZF09'!$K$22</definedName>
    <definedName name="ZF09.2.5._I">'ZF09'!$L$22</definedName>
    <definedName name="ZF09.2.5._J">'ZF09'!$M$22</definedName>
    <definedName name="ZF09.2.5._K">'ZF09'!$N$22</definedName>
    <definedName name="ZF09.2.5._L">'ZF09'!$O$22</definedName>
    <definedName name="ZF09.2.6._A">'ZF09'!$D$23</definedName>
    <definedName name="ZF09.2.6._B">'ZF09'!$E$23</definedName>
    <definedName name="ZF09.2.6._C">'ZF09'!$F$23</definedName>
    <definedName name="ZF09.2.6._D">'ZF09'!$G$23</definedName>
    <definedName name="ZF09.2.6._E">'ZF09'!$H$23</definedName>
    <definedName name="ZF09.2.6._F">'ZF09'!$I$23</definedName>
    <definedName name="ZF09.2.6._G">'ZF09'!$J$23</definedName>
    <definedName name="ZF09.2.6._H">'ZF09'!$K$23</definedName>
    <definedName name="ZF09.2.6._I">'ZF09'!$L$23</definedName>
    <definedName name="ZF09.2.6._J">'ZF09'!$M$23</definedName>
    <definedName name="ZF09.2.6._K">'ZF09'!$N$23</definedName>
    <definedName name="ZF09.2.6._L">'ZF09'!$O$23</definedName>
    <definedName name="ZF09.2.7._A">'ZF09'!$D$24</definedName>
    <definedName name="ZF09.2.7._B">'ZF09'!$E$24</definedName>
    <definedName name="ZF09.2.7._C">'ZF09'!$F$24</definedName>
    <definedName name="ZF09.2.7._D">'ZF09'!$G$24</definedName>
    <definedName name="ZF09.2.7._E">'ZF09'!$H$24</definedName>
    <definedName name="ZF09.2.7._F">'ZF09'!$I$24</definedName>
    <definedName name="ZF09.2.7._G">'ZF09'!$J$24</definedName>
    <definedName name="ZF09.2.7._H">'ZF09'!$K$24</definedName>
    <definedName name="ZF09.2.7._I">'ZF09'!$L$24</definedName>
    <definedName name="ZF09.2.7._J">'ZF09'!$M$24</definedName>
    <definedName name="ZF09.2.7._K">'ZF09'!$N$24</definedName>
    <definedName name="ZF09.2.7._L">'ZF09'!$O$24</definedName>
    <definedName name="ZF09.2.8._A">'ZF09'!$D$25</definedName>
    <definedName name="ZF09.2.8._B">'ZF09'!$E$25</definedName>
    <definedName name="ZF09.2.8._C">'ZF09'!$F$25</definedName>
    <definedName name="ZF09.2.8._D">'ZF09'!$G$25</definedName>
    <definedName name="ZF09.2.8._E">'ZF09'!$H$25</definedName>
    <definedName name="ZF09.2.8._F">'ZF09'!$I$25</definedName>
    <definedName name="ZF09.2.8._G">'ZF09'!$J$25</definedName>
    <definedName name="ZF09.2.8._H">'ZF09'!$K$25</definedName>
    <definedName name="ZF09.2.8._I">'ZF09'!$L$25</definedName>
    <definedName name="ZF09.2.8._J">'ZF09'!$M$25</definedName>
    <definedName name="ZF09.2.8._K">'ZF09'!$N$25</definedName>
    <definedName name="ZF09.2.8._L">'ZF09'!$O$25</definedName>
    <definedName name="ZF09.2.9._A">'ZF09'!$D$26</definedName>
    <definedName name="ZF09.2.9._B">'ZF09'!$E$26</definedName>
    <definedName name="ZF09.2.9._C">'ZF09'!$F$26</definedName>
    <definedName name="ZF09.2.9._D">'ZF09'!$G$26</definedName>
    <definedName name="ZF09.2.9._E">'ZF09'!$H$26</definedName>
    <definedName name="ZF09.2.9._F">'ZF09'!$I$26</definedName>
    <definedName name="ZF09.2.9._G">'ZF09'!$J$26</definedName>
    <definedName name="ZF09.2.9._H">'ZF09'!$K$26</definedName>
    <definedName name="ZF09.2.9._I">'ZF09'!$L$26</definedName>
    <definedName name="ZF09.2.9._J">'ZF09'!$M$26</definedName>
    <definedName name="ZF09.2.9._K">'ZF09'!$N$26</definedName>
    <definedName name="ZF09.2.9._L">'ZF09'!$O$26</definedName>
    <definedName name="ZF09.3._A">'ZF09'!$D$27</definedName>
    <definedName name="ZF09.3._B">'ZF09'!$E$27</definedName>
    <definedName name="ZF09.3._C">'ZF09'!$F$27</definedName>
    <definedName name="ZF09.3._D">'ZF09'!$G$27</definedName>
    <definedName name="ZF09.3._E">'ZF09'!$H$27</definedName>
    <definedName name="ZF09.3._F">'ZF09'!$I$27</definedName>
    <definedName name="ZF09.3._G">'ZF09'!$J$27</definedName>
    <definedName name="ZF09.3._H">'ZF09'!$K$27</definedName>
    <definedName name="ZF09.3._I">'ZF09'!$L$27</definedName>
    <definedName name="ZF09.3._J">'ZF09'!$M$27</definedName>
    <definedName name="ZF09.3._K">'ZF09'!$N$27</definedName>
    <definedName name="ZF09.3._L">'ZF09'!$O$27</definedName>
    <definedName name="ZF09.3.1._A">'ZF09'!$D$28</definedName>
    <definedName name="ZF09.3.1._B">'ZF09'!$E$28</definedName>
    <definedName name="ZF09.3.1._C">'ZF09'!$F$28</definedName>
    <definedName name="ZF09.3.1._D">'ZF09'!$G$28</definedName>
    <definedName name="ZF09.3.1._E">'ZF09'!$H$28</definedName>
    <definedName name="ZF09.3.1._F">'ZF09'!$I$28</definedName>
    <definedName name="ZF09.3.1._G">'ZF09'!$J$28</definedName>
    <definedName name="ZF09.3.1._H">'ZF09'!$K$28</definedName>
    <definedName name="ZF09.3.1._I">'ZF09'!$L$28</definedName>
    <definedName name="ZF09.3.1._J">'ZF09'!$M$28</definedName>
    <definedName name="ZF09.3.1._K">'ZF09'!$N$28</definedName>
    <definedName name="ZF09.3.1._L">'ZF09'!$O$28</definedName>
    <definedName name="ZF09.3.2._A">'ZF09'!$D$29</definedName>
    <definedName name="ZF09.3.2._B">'ZF09'!$E$29</definedName>
    <definedName name="ZF09.3.2._C">'ZF09'!$F$29</definedName>
    <definedName name="ZF09.3.2._D">'ZF09'!$G$29</definedName>
    <definedName name="ZF09.3.2._E">'ZF09'!$H$29</definedName>
    <definedName name="ZF09.3.2._F">'ZF09'!$I$29</definedName>
    <definedName name="ZF09.3.2._G">'ZF09'!$J$29</definedName>
    <definedName name="ZF09.3.2._H">'ZF09'!$K$29</definedName>
    <definedName name="ZF09.3.2._I">'ZF09'!$L$29</definedName>
    <definedName name="ZF09.3.2._J">'ZF09'!$M$29</definedName>
    <definedName name="ZF09.3.2._K">'ZF09'!$N$29</definedName>
    <definedName name="ZF09.3.2._L">'ZF09'!$O$29</definedName>
    <definedName name="ZF09.3.3._A">'ZF09'!$D$30</definedName>
    <definedName name="ZF09.3.3._B">'ZF09'!$E$30</definedName>
    <definedName name="ZF09.3.3._C">'ZF09'!$F$30</definedName>
    <definedName name="ZF09.3.3._D">'ZF09'!$G$30</definedName>
    <definedName name="ZF09.3.3._E">'ZF09'!$H$30</definedName>
    <definedName name="ZF09.3.3._F">'ZF09'!$I$30</definedName>
    <definedName name="ZF09.3.3._G">'ZF09'!$J$30</definedName>
    <definedName name="ZF09.3.3._H">'ZF09'!$K$30</definedName>
    <definedName name="ZF09.3.3._I">'ZF09'!$L$30</definedName>
    <definedName name="ZF09.3.3._J">'ZF09'!$M$30</definedName>
    <definedName name="ZF09.3.3._K">'ZF09'!$N$30</definedName>
    <definedName name="ZF09.3.3._L">'ZF09'!$O$30</definedName>
    <definedName name="ZF09.3.4._A">'ZF09'!$D$31</definedName>
    <definedName name="ZF09.3.4._B">'ZF09'!$E$31</definedName>
    <definedName name="ZF09.3.4._C">'ZF09'!$F$31</definedName>
    <definedName name="ZF09.3.4._D">'ZF09'!$G$31</definedName>
    <definedName name="ZF09.3.4._E">'ZF09'!$H$31</definedName>
    <definedName name="ZF09.3.4._F">'ZF09'!$I$31</definedName>
    <definedName name="ZF09.3.4._G">'ZF09'!$J$31</definedName>
    <definedName name="ZF09.3.4._H">'ZF09'!$K$31</definedName>
    <definedName name="ZF09.3.4._I">'ZF09'!$L$31</definedName>
    <definedName name="ZF09.3.4._J">'ZF09'!$M$31</definedName>
    <definedName name="ZF09.3.4._K">'ZF09'!$N$31</definedName>
    <definedName name="ZF09.3.4._L">'ZF09'!$O$31</definedName>
    <definedName name="ZF09.3.5._A">'ZF09'!$D$32</definedName>
    <definedName name="ZF09.3.5._B">'ZF09'!$E$32</definedName>
    <definedName name="ZF09.3.5._C">'ZF09'!$F$32</definedName>
    <definedName name="ZF09.3.5._D">'ZF09'!$G$32</definedName>
    <definedName name="ZF09.3.5._E">'ZF09'!$H$32</definedName>
    <definedName name="ZF09.3.5._F">'ZF09'!$I$32</definedName>
    <definedName name="ZF09.3.5._G">'ZF09'!$J$32</definedName>
    <definedName name="ZF09.3.5._H">'ZF09'!$K$32</definedName>
    <definedName name="ZF09.3.5._I">'ZF09'!$L$32</definedName>
    <definedName name="ZF09.3.5._J">'ZF09'!$M$32</definedName>
    <definedName name="ZF09.3.5._K">'ZF09'!$N$32</definedName>
    <definedName name="ZF09.3.5._L">'ZF09'!$O$32</definedName>
    <definedName name="ZF09.3.6._A">'ZF09'!$D$33</definedName>
    <definedName name="ZF09.3.6._B">'ZF09'!$E$33</definedName>
    <definedName name="ZF09.3.6._C">'ZF09'!$F$33</definedName>
    <definedName name="ZF09.3.6._D">'ZF09'!$G$33</definedName>
    <definedName name="ZF09.3.6._E">'ZF09'!$H$33</definedName>
    <definedName name="ZF09.3.6._F">'ZF09'!$I$33</definedName>
    <definedName name="ZF09.3.6._G">'ZF09'!$J$33</definedName>
    <definedName name="ZF09.3.6._H">'ZF09'!$K$33</definedName>
    <definedName name="ZF09.3.6._I">'ZF09'!$L$33</definedName>
    <definedName name="ZF09.3.6._J">'ZF09'!$M$33</definedName>
    <definedName name="ZF09.3.6._K">'ZF09'!$N$33</definedName>
    <definedName name="ZF09.3.6._L">'ZF09'!$O$33</definedName>
    <definedName name="ZF09.3.7._A">'ZF09'!$D$34</definedName>
    <definedName name="ZF09.3.7._B">'ZF09'!$E$34</definedName>
    <definedName name="ZF09.3.7._C">'ZF09'!$F$34</definedName>
    <definedName name="ZF09.3.7._D">'ZF09'!$G$34</definedName>
    <definedName name="ZF09.3.7._E">'ZF09'!$H$34</definedName>
    <definedName name="ZF09.3.7._F">'ZF09'!$I$34</definedName>
    <definedName name="ZF09.3.7._G">'ZF09'!$J$34</definedName>
    <definedName name="ZF09.3.7._H">'ZF09'!$K$34</definedName>
    <definedName name="ZF09.3.7._I">'ZF09'!$L$34</definedName>
    <definedName name="ZF09.3.7._J">'ZF09'!$M$34</definedName>
    <definedName name="ZF09.3.7._K">'ZF09'!$N$34</definedName>
    <definedName name="ZF09.3.7._L">'ZF09'!$O$34</definedName>
    <definedName name="ZF09.3.8._A">'ZF09'!$D$35</definedName>
    <definedName name="ZF09.3.8._B">'ZF09'!$E$35</definedName>
    <definedName name="ZF09.3.8._C">'ZF09'!$F$35</definedName>
    <definedName name="ZF09.3.8._D">'ZF09'!$G$35</definedName>
    <definedName name="ZF09.3.8._E">'ZF09'!$H$35</definedName>
    <definedName name="ZF09.3.8._F">'ZF09'!$I$35</definedName>
    <definedName name="ZF09.3.8._G">'ZF09'!$J$35</definedName>
    <definedName name="ZF09.3.8._H">'ZF09'!$K$35</definedName>
    <definedName name="ZF09.3.8._I">'ZF09'!$L$35</definedName>
    <definedName name="ZF09.3.8._J">'ZF09'!$M$35</definedName>
    <definedName name="ZF09.3.8._K">'ZF09'!$N$35</definedName>
    <definedName name="ZF09.3.8._L">'ZF09'!$O$35</definedName>
    <definedName name="ZF09.3.9._A">'ZF09'!$D$36</definedName>
    <definedName name="ZF09.3.9._B">'ZF09'!$E$36</definedName>
    <definedName name="ZF09.3.9._C">'ZF09'!$F$36</definedName>
    <definedName name="ZF09.3.9._D">'ZF09'!$G$36</definedName>
    <definedName name="ZF09.3.9._E">'ZF09'!$H$36</definedName>
    <definedName name="ZF09.3.9._F">'ZF09'!$I$36</definedName>
    <definedName name="ZF09.3.9._G">'ZF09'!$J$36</definedName>
    <definedName name="ZF09.3.9._H">'ZF09'!$K$36</definedName>
    <definedName name="ZF09.3.9._I">'ZF09'!$L$36</definedName>
    <definedName name="ZF09.3.9._J">'ZF09'!$M$36</definedName>
    <definedName name="ZF09.3.9._K">'ZF09'!$N$36</definedName>
    <definedName name="ZF09.3.9._L">'ZF09'!$O$36</definedName>
    <definedName name="ZF09.4._A">'ZF09'!$D$37</definedName>
    <definedName name="ZF09.4._B">'ZF09'!$E$37</definedName>
    <definedName name="ZF09.4._C">'ZF09'!$F$37</definedName>
    <definedName name="ZF09.4._D">'ZF09'!$G$37</definedName>
    <definedName name="ZF09.4._E">'ZF09'!$H$37</definedName>
    <definedName name="ZF09.4._F">'ZF09'!$I$37</definedName>
    <definedName name="ZF09.4._G">'ZF09'!$J$37</definedName>
    <definedName name="ZF09.4._H">'ZF09'!$K$37</definedName>
    <definedName name="ZF09.4._I">'ZF09'!$L$37</definedName>
    <definedName name="ZF09.4._J">'ZF09'!$M$37</definedName>
    <definedName name="ZF09.4._K">'ZF09'!$N$37</definedName>
    <definedName name="ZF09.4._L">'ZF09'!$O$37</definedName>
    <definedName name="ZF09.4.1._A">'ZF09'!$D$38</definedName>
    <definedName name="ZF09.4.1._B">'ZF09'!$E$38</definedName>
    <definedName name="ZF09.4.1._C">'ZF09'!$F$38</definedName>
    <definedName name="ZF09.4.1._D">'ZF09'!$G$38</definedName>
    <definedName name="ZF09.4.1._E">'ZF09'!$H$38</definedName>
    <definedName name="ZF09.4.1._F">'ZF09'!$I$38</definedName>
    <definedName name="ZF09.4.1._G">'ZF09'!$J$38</definedName>
    <definedName name="ZF09.4.1._H">'ZF09'!$K$38</definedName>
    <definedName name="ZF09.4.1._I">'ZF09'!$L$38</definedName>
    <definedName name="ZF09.4.1._J">'ZF09'!$M$38</definedName>
    <definedName name="ZF09.4.1._K">'ZF09'!$N$38</definedName>
    <definedName name="ZF09.4.1._L">'ZF09'!$O$38</definedName>
    <definedName name="ZF09.4.2._A">'ZF09'!$D$39</definedName>
    <definedName name="ZF09.4.2._B">'ZF09'!$E$39</definedName>
    <definedName name="ZF09.4.2._C">'ZF09'!$F$39</definedName>
    <definedName name="ZF09.4.2._D">'ZF09'!$G$39</definedName>
    <definedName name="ZF09.4.2._E">'ZF09'!$H$39</definedName>
    <definedName name="ZF09.4.2._F">'ZF09'!$I$39</definedName>
    <definedName name="ZF09.4.2._G">'ZF09'!$J$39</definedName>
    <definedName name="ZF09.4.2._H">'ZF09'!$K$39</definedName>
    <definedName name="ZF09.4.2._I">'ZF09'!$L$39</definedName>
    <definedName name="ZF09.4.2._J">'ZF09'!$M$39</definedName>
    <definedName name="ZF09.4.2._K">'ZF09'!$N$39</definedName>
    <definedName name="ZF09.4.2._L">'ZF09'!$O$39</definedName>
    <definedName name="ZF09.4.3._A">'ZF09'!$D$40</definedName>
    <definedName name="ZF09.4.3._B">'ZF09'!$E$40</definedName>
    <definedName name="ZF09.4.3._C">'ZF09'!$F$40</definedName>
    <definedName name="ZF09.4.3._D">'ZF09'!$G$40</definedName>
    <definedName name="ZF09.4.3._E">'ZF09'!$H$40</definedName>
    <definedName name="ZF09.4.3._F">'ZF09'!$I$40</definedName>
    <definedName name="ZF09.4.3._G">'ZF09'!$J$40</definedName>
    <definedName name="ZF09.4.3._H">'ZF09'!$K$40</definedName>
    <definedName name="ZF09.4.3._I">'ZF09'!$L$40</definedName>
    <definedName name="ZF09.4.3._J">'ZF09'!$M$40</definedName>
    <definedName name="ZF09.4.3._K">'ZF09'!$N$40</definedName>
    <definedName name="ZF09.4.3._L">'ZF09'!$O$40</definedName>
    <definedName name="ZF09.4.4._A">'ZF09'!$D$41</definedName>
    <definedName name="ZF09.4.4._B">'ZF09'!$E$41</definedName>
    <definedName name="ZF09.4.4._C">'ZF09'!$F$41</definedName>
    <definedName name="ZF09.4.4._D">'ZF09'!$G$41</definedName>
    <definedName name="ZF09.4.4._E">'ZF09'!$H$41</definedName>
    <definedName name="ZF09.4.4._F">'ZF09'!$I$41</definedName>
    <definedName name="ZF09.4.4._G">'ZF09'!$J$41</definedName>
    <definedName name="ZF09.4.4._H">'ZF09'!$K$41</definedName>
    <definedName name="ZF09.4.4._I">'ZF09'!$L$41</definedName>
    <definedName name="ZF09.4.4._J">'ZF09'!$M$41</definedName>
    <definedName name="ZF09.4.4._K">'ZF09'!$N$41</definedName>
    <definedName name="ZF09.4.4._L">'ZF09'!$O$41</definedName>
    <definedName name="ZF09.4.5._A">'ZF09'!$D$42</definedName>
    <definedName name="ZF09.4.5._B">'ZF09'!$E$42</definedName>
    <definedName name="ZF09.4.5._C">'ZF09'!$F$42</definedName>
    <definedName name="ZF09.4.5._D">'ZF09'!$G$42</definedName>
    <definedName name="ZF09.4.5._E">'ZF09'!$H$42</definedName>
    <definedName name="ZF09.4.5._F">'ZF09'!$I$42</definedName>
    <definedName name="ZF09.4.5._G">'ZF09'!$J$42</definedName>
    <definedName name="ZF09.4.5._H">'ZF09'!$K$42</definedName>
    <definedName name="ZF09.4.5._I">'ZF09'!$L$42</definedName>
    <definedName name="ZF09.4.5._J">'ZF09'!$M$42</definedName>
    <definedName name="ZF09.4.5._K">'ZF09'!$N$42</definedName>
    <definedName name="ZF09.4.5._L">'ZF09'!$O$42</definedName>
    <definedName name="ZF09.4.6._A">'ZF09'!$D$43</definedName>
    <definedName name="ZF09.4.6._B">'ZF09'!$E$43</definedName>
    <definedName name="ZF09.4.6._C">'ZF09'!$F$43</definedName>
    <definedName name="ZF09.4.6._D">'ZF09'!$G$43</definedName>
    <definedName name="ZF09.4.6._E">'ZF09'!$H$43</definedName>
    <definedName name="ZF09.4.6._F">'ZF09'!$I$43</definedName>
    <definedName name="ZF09.4.6._G">'ZF09'!$J$43</definedName>
    <definedName name="ZF09.4.6._H">'ZF09'!$K$43</definedName>
    <definedName name="ZF09.4.6._I">'ZF09'!$L$43</definedName>
    <definedName name="ZF09.4.6._J">'ZF09'!$M$43</definedName>
    <definedName name="ZF09.4.6._K">'ZF09'!$N$43</definedName>
    <definedName name="ZF09.4.6._L">'ZF09'!$O$43</definedName>
    <definedName name="ZF09.4.7._A">'ZF09'!$D$44</definedName>
    <definedName name="ZF09.4.7._B">'ZF09'!$E$44</definedName>
    <definedName name="ZF09.4.7._C">'ZF09'!$F$44</definedName>
    <definedName name="ZF09.4.7._D">'ZF09'!$G$44</definedName>
    <definedName name="ZF09.4.7._E">'ZF09'!$H$44</definedName>
    <definedName name="ZF09.4.7._F">'ZF09'!$I$44</definedName>
    <definedName name="ZF09.4.7._G">'ZF09'!$J$44</definedName>
    <definedName name="ZF09.4.7._H">'ZF09'!$K$44</definedName>
    <definedName name="ZF09.4.7._I">'ZF09'!$L$44</definedName>
    <definedName name="ZF09.4.7._J">'ZF09'!$M$44</definedName>
    <definedName name="ZF09.4.7._K">'ZF09'!$N$44</definedName>
    <definedName name="ZF09.4.7._L">'ZF09'!$O$44</definedName>
    <definedName name="ZF09.4.8._A">'ZF09'!$D$45</definedName>
    <definedName name="ZF09.4.8._B">'ZF09'!$E$45</definedName>
    <definedName name="ZF09.4.8._C">'ZF09'!$F$45</definedName>
    <definedName name="ZF09.4.8._D">'ZF09'!$G$45</definedName>
    <definedName name="ZF09.4.8._E">'ZF09'!$H$45</definedName>
    <definedName name="ZF09.4.8._F">'ZF09'!$I$45</definedName>
    <definedName name="ZF09.4.8._G">'ZF09'!$J$45</definedName>
    <definedName name="ZF09.4.8._H">'ZF09'!$K$45</definedName>
    <definedName name="ZF09.4.8._I">'ZF09'!$L$45</definedName>
    <definedName name="ZF09.4.8._J">'ZF09'!$M$45</definedName>
    <definedName name="ZF09.4.8._K">'ZF09'!$N$45</definedName>
    <definedName name="ZF09.4.8._L">'ZF09'!$O$45</definedName>
    <definedName name="ZF09.4.9._A">'ZF09'!$D$46</definedName>
    <definedName name="ZF09.4.9._B">'ZF09'!$E$46</definedName>
    <definedName name="ZF09.4.9._C">'ZF09'!$F$46</definedName>
    <definedName name="ZF09.4.9._D">'ZF09'!$G$46</definedName>
    <definedName name="ZF09.4.9._E">'ZF09'!$H$46</definedName>
    <definedName name="ZF09.4.9._F">'ZF09'!$I$46</definedName>
    <definedName name="ZF09.4.9._G">'ZF09'!$J$46</definedName>
    <definedName name="ZF09.4.9._H">'ZF09'!$K$46</definedName>
    <definedName name="ZF09.4.9._I">'ZF09'!$L$46</definedName>
    <definedName name="ZF09.4.9._J">'ZF09'!$M$46</definedName>
    <definedName name="ZF09.4.9._K">'ZF09'!$N$46</definedName>
    <definedName name="ZF09.4.9._L">'ZF09'!$O$46</definedName>
  </definedNames>
  <calcPr calcId="162913"/>
</workbook>
</file>

<file path=xl/calcChain.xml><?xml version="1.0" encoding="utf-8"?>
<calcChain xmlns="http://schemas.openxmlformats.org/spreadsheetml/2006/main">
  <c r="E16" i="123" l="1"/>
  <c r="F16" i="123"/>
  <c r="G16" i="123"/>
  <c r="H16" i="123"/>
  <c r="D16" i="123"/>
  <c r="D31" i="103" l="1"/>
  <c r="E31" i="89" l="1"/>
  <c r="F31" i="89"/>
  <c r="G31" i="89"/>
  <c r="H31" i="89"/>
  <c r="I31" i="89"/>
  <c r="J31" i="89"/>
  <c r="K31" i="89"/>
  <c r="L31" i="89"/>
  <c r="M31" i="89"/>
  <c r="N31" i="89"/>
  <c r="O31" i="89"/>
  <c r="P31" i="89"/>
  <c r="Q31" i="89"/>
  <c r="R31" i="89"/>
  <c r="S31" i="89"/>
  <c r="T31" i="89"/>
  <c r="U31" i="89"/>
  <c r="V31" i="89"/>
  <c r="W31" i="89"/>
  <c r="D31" i="89"/>
  <c r="D63" i="48"/>
  <c r="D49" i="66" l="1"/>
  <c r="D47" i="2" l="1"/>
  <c r="E18" i="87" l="1"/>
  <c r="F18" i="87"/>
  <c r="G18" i="87"/>
  <c r="H18" i="87"/>
  <c r="I18" i="87"/>
  <c r="J18" i="87"/>
  <c r="K18" i="87"/>
  <c r="L18" i="87"/>
  <c r="M18" i="87"/>
  <c r="N18" i="87"/>
  <c r="O18" i="87"/>
  <c r="P18" i="87"/>
  <c r="Q18" i="87"/>
  <c r="R18" i="87"/>
  <c r="S18" i="87"/>
  <c r="T18" i="87"/>
  <c r="U18" i="87"/>
  <c r="V18" i="87"/>
  <c r="W18" i="87"/>
  <c r="X18" i="87"/>
  <c r="D18" i="87"/>
  <c r="D50" i="2" l="1"/>
  <c r="H30" i="137"/>
  <c r="F66" i="40" l="1"/>
  <c r="F65" i="40"/>
  <c r="F64" i="40"/>
  <c r="F63" i="40"/>
  <c r="F62" i="40"/>
  <c r="F61" i="40"/>
  <c r="F60" i="40"/>
  <c r="F59" i="40"/>
  <c r="E38" i="2" l="1"/>
  <c r="D39" i="47"/>
  <c r="D43" i="47" l="1"/>
  <c r="E35" i="2" l="1"/>
  <c r="E19" i="18" l="1"/>
  <c r="F19" i="18"/>
  <c r="G19" i="18"/>
  <c r="H19" i="18"/>
  <c r="I19" i="18"/>
  <c r="J19" i="18"/>
  <c r="K19" i="18"/>
  <c r="L19" i="18"/>
  <c r="M19" i="18"/>
  <c r="N19" i="18"/>
  <c r="O19" i="18"/>
  <c r="P19" i="18"/>
  <c r="Q19" i="18"/>
  <c r="R19" i="18"/>
  <c r="S19" i="18"/>
  <c r="T19" i="18"/>
  <c r="U19" i="18"/>
  <c r="V19" i="18"/>
  <c r="W19" i="18"/>
  <c r="X19" i="18"/>
  <c r="Y19" i="18"/>
  <c r="Z19" i="18"/>
  <c r="AA19" i="18"/>
  <c r="AB19" i="18"/>
  <c r="AC19" i="18"/>
  <c r="D19" i="18"/>
  <c r="E18" i="86"/>
  <c r="F18" i="86"/>
  <c r="G18" i="86"/>
  <c r="H18" i="86"/>
  <c r="I18" i="86"/>
  <c r="J18" i="86"/>
  <c r="K18" i="86"/>
  <c r="L18" i="86"/>
  <c r="M18" i="86"/>
  <c r="N18" i="86"/>
  <c r="O18" i="86"/>
  <c r="P18" i="86"/>
  <c r="Q18" i="86"/>
  <c r="R18" i="86"/>
  <c r="S18" i="86"/>
  <c r="T18" i="86"/>
  <c r="U18" i="86"/>
  <c r="V18" i="86"/>
  <c r="W18" i="86"/>
  <c r="X18" i="86"/>
  <c r="D18" i="86"/>
  <c r="E7" i="132" l="1"/>
  <c r="E8" i="132"/>
  <c r="E9" i="132"/>
  <c r="E10" i="132"/>
  <c r="E11" i="132"/>
  <c r="E12" i="132"/>
  <c r="E6" i="132"/>
  <c r="E7" i="130"/>
  <c r="E8" i="130"/>
  <c r="E9" i="130"/>
  <c r="E10" i="130"/>
  <c r="E11" i="130"/>
  <c r="E12" i="130"/>
  <c r="E13" i="130"/>
  <c r="E14" i="130"/>
  <c r="E15" i="130"/>
  <c r="E16" i="130"/>
  <c r="E17" i="130"/>
  <c r="E18" i="130"/>
  <c r="E19" i="130"/>
  <c r="E20" i="130"/>
  <c r="E21" i="130"/>
  <c r="E22" i="130"/>
  <c r="E23" i="130"/>
  <c r="E24" i="130"/>
  <c r="E25" i="130"/>
  <c r="E26" i="130"/>
  <c r="E27" i="130"/>
  <c r="E28" i="130"/>
  <c r="E29" i="130"/>
  <c r="E6" i="130"/>
  <c r="D31" i="130" s="1"/>
  <c r="G52" i="136" s="1"/>
  <c r="G51" i="136"/>
  <c r="D28" i="9"/>
  <c r="E7" i="127"/>
  <c r="E6" i="127"/>
  <c r="D9" i="127" s="1"/>
  <c r="G50" i="136" s="1"/>
  <c r="D19" i="43"/>
  <c r="G49" i="136" s="1"/>
  <c r="J14" i="43"/>
  <c r="J13" i="43"/>
  <c r="J12" i="43"/>
  <c r="J9" i="43"/>
  <c r="J10" i="43"/>
  <c r="J11" i="43"/>
  <c r="J8" i="43"/>
  <c r="E7" i="126"/>
  <c r="E8" i="126"/>
  <c r="E9" i="126"/>
  <c r="E10" i="126"/>
  <c r="E11" i="126"/>
  <c r="E12" i="126"/>
  <c r="E13" i="126"/>
  <c r="E14" i="126"/>
  <c r="E15" i="126"/>
  <c r="E16" i="126"/>
  <c r="E17" i="126"/>
  <c r="E18" i="126"/>
  <c r="E19" i="126"/>
  <c r="E20" i="126"/>
  <c r="E21" i="126"/>
  <c r="E22" i="126"/>
  <c r="E23" i="126"/>
  <c r="E24" i="126"/>
  <c r="E25" i="126"/>
  <c r="E26" i="126"/>
  <c r="E27" i="126"/>
  <c r="E28" i="126"/>
  <c r="E29" i="126"/>
  <c r="E30" i="126"/>
  <c r="E31" i="126"/>
  <c r="E32" i="126"/>
  <c r="E33" i="126"/>
  <c r="E34" i="126"/>
  <c r="E35" i="126"/>
  <c r="E36" i="126"/>
  <c r="E37" i="126"/>
  <c r="E38" i="126"/>
  <c r="E6" i="126"/>
  <c r="F35" i="125"/>
  <c r="F34" i="125"/>
  <c r="F33" i="125"/>
  <c r="F8" i="125"/>
  <c r="F7" i="125"/>
  <c r="F6" i="125"/>
  <c r="F9" i="125"/>
  <c r="F10" i="125"/>
  <c r="F11" i="125"/>
  <c r="F12" i="125"/>
  <c r="F13" i="125"/>
  <c r="F14" i="125"/>
  <c r="F15" i="125"/>
  <c r="F16" i="125"/>
  <c r="F17" i="125"/>
  <c r="F18" i="125"/>
  <c r="F19" i="125"/>
  <c r="F20" i="125"/>
  <c r="F21" i="125"/>
  <c r="F22" i="125"/>
  <c r="F23" i="125"/>
  <c r="F24" i="125"/>
  <c r="F25" i="125"/>
  <c r="F26" i="125"/>
  <c r="F27" i="125"/>
  <c r="F28" i="125"/>
  <c r="F29" i="125"/>
  <c r="F30" i="125"/>
  <c r="F31" i="125"/>
  <c r="F32" i="125"/>
  <c r="E7" i="124"/>
  <c r="E8" i="124"/>
  <c r="E9" i="124"/>
  <c r="E6" i="124"/>
  <c r="D14" i="124" l="1"/>
  <c r="G46" i="136" s="1"/>
  <c r="D46" i="126"/>
  <c r="G48" i="136" s="1"/>
  <c r="D14" i="132"/>
  <c r="G53" i="136" s="1"/>
  <c r="H34" i="137" l="1"/>
  <c r="H35" i="137"/>
  <c r="D44" i="126" l="1"/>
  <c r="D43" i="126"/>
  <c r="D42" i="126"/>
  <c r="D41" i="126"/>
  <c r="E39" i="125"/>
  <c r="D41" i="125" s="1"/>
  <c r="D38" i="125"/>
  <c r="E38" i="125"/>
  <c r="D12" i="124"/>
  <c r="H79" i="137" l="1"/>
  <c r="H80" i="137"/>
  <c r="G47" i="136"/>
  <c r="M12" i="38"/>
  <c r="M13" i="38"/>
  <c r="M14" i="38"/>
  <c r="K17" i="38"/>
  <c r="L17" i="38"/>
  <c r="Y8" i="5"/>
  <c r="Y9" i="5"/>
  <c r="Y10" i="5"/>
  <c r="Y11" i="5"/>
  <c r="Y12" i="5"/>
  <c r="Y13" i="5"/>
  <c r="Y14" i="5"/>
  <c r="Y7" i="5"/>
  <c r="D19" i="5" s="1"/>
  <c r="G23" i="136"/>
  <c r="D17" i="15"/>
  <c r="F7" i="54"/>
  <c r="F8" i="54"/>
  <c r="F9" i="54"/>
  <c r="F10" i="54"/>
  <c r="F11" i="54"/>
  <c r="F12" i="54"/>
  <c r="F13" i="54"/>
  <c r="F14" i="54"/>
  <c r="F15" i="54"/>
  <c r="F16" i="54"/>
  <c r="F17" i="54"/>
  <c r="F18" i="54"/>
  <c r="F19" i="54"/>
  <c r="F20" i="54"/>
  <c r="F21" i="54"/>
  <c r="F22" i="54"/>
  <c r="F23" i="54"/>
  <c r="F6" i="54"/>
  <c r="G24" i="136" l="1"/>
  <c r="D31" i="54"/>
  <c r="G16" i="136" s="1"/>
  <c r="E22" i="122" l="1"/>
  <c r="F22" i="122"/>
  <c r="D22" i="122"/>
  <c r="E21" i="122"/>
  <c r="F21" i="122"/>
  <c r="D21" i="122"/>
  <c r="E20" i="122"/>
  <c r="F20" i="122"/>
  <c r="D20" i="122"/>
  <c r="E52" i="106"/>
  <c r="F52" i="106"/>
  <c r="G52" i="106"/>
  <c r="H52" i="106"/>
  <c r="I52" i="106"/>
  <c r="J52" i="106"/>
  <c r="K52" i="106"/>
  <c r="L52" i="106"/>
  <c r="M52" i="106"/>
  <c r="N52" i="106"/>
  <c r="O52" i="106"/>
  <c r="D52" i="106"/>
  <c r="E51" i="106"/>
  <c r="F51" i="106"/>
  <c r="G51" i="106"/>
  <c r="H51" i="106"/>
  <c r="I51" i="106"/>
  <c r="J51" i="106"/>
  <c r="K51" i="106"/>
  <c r="L51" i="106"/>
  <c r="M51" i="106"/>
  <c r="N51" i="106"/>
  <c r="O51" i="106"/>
  <c r="D51" i="106"/>
  <c r="E50" i="106"/>
  <c r="F50" i="106"/>
  <c r="G50" i="106"/>
  <c r="H50" i="106"/>
  <c r="I50" i="106"/>
  <c r="J50" i="106"/>
  <c r="K50" i="106"/>
  <c r="L50" i="106"/>
  <c r="M50" i="106"/>
  <c r="N50" i="106"/>
  <c r="O50" i="106"/>
  <c r="D50" i="106"/>
  <c r="E49" i="106"/>
  <c r="F49" i="106"/>
  <c r="G49" i="106"/>
  <c r="H49" i="106"/>
  <c r="I49" i="106"/>
  <c r="J49" i="106"/>
  <c r="K49" i="106"/>
  <c r="L49" i="106"/>
  <c r="M49" i="106"/>
  <c r="N49" i="106"/>
  <c r="O49" i="106"/>
  <c r="D49" i="106"/>
  <c r="E16" i="104"/>
  <c r="F16" i="104"/>
  <c r="D16" i="104"/>
  <c r="F29" i="103"/>
  <c r="G29" i="103"/>
  <c r="H29" i="103"/>
  <c r="E29" i="103"/>
  <c r="I29" i="103"/>
  <c r="D29" i="103"/>
  <c r="E28" i="103"/>
  <c r="F28" i="103"/>
  <c r="G28" i="103"/>
  <c r="H28" i="103"/>
  <c r="I28" i="103"/>
  <c r="D28" i="103"/>
  <c r="I27" i="103"/>
  <c r="D27" i="103"/>
  <c r="E19" i="102"/>
  <c r="F19" i="102"/>
  <c r="D19" i="102"/>
  <c r="E55" i="101"/>
  <c r="F55" i="101"/>
  <c r="G55" i="101"/>
  <c r="H55" i="101"/>
  <c r="I55" i="101"/>
  <c r="J55" i="101"/>
  <c r="K55" i="101"/>
  <c r="D55" i="101"/>
  <c r="E54" i="101"/>
  <c r="F54" i="101"/>
  <c r="G54" i="101"/>
  <c r="H54" i="101"/>
  <c r="I54" i="101"/>
  <c r="J54" i="101"/>
  <c r="K54" i="101"/>
  <c r="D54" i="101"/>
  <c r="E53" i="101"/>
  <c r="F53" i="101"/>
  <c r="G53" i="101"/>
  <c r="H53" i="101"/>
  <c r="I53" i="101"/>
  <c r="J53" i="101"/>
  <c r="K53" i="101"/>
  <c r="D53" i="101"/>
  <c r="E52" i="101"/>
  <c r="F52" i="101"/>
  <c r="G52" i="101"/>
  <c r="H52" i="101"/>
  <c r="I52" i="101"/>
  <c r="J52" i="101"/>
  <c r="K52" i="101"/>
  <c r="E51" i="101"/>
  <c r="F51" i="101"/>
  <c r="G51" i="101"/>
  <c r="H51" i="101"/>
  <c r="I51" i="101"/>
  <c r="J51" i="101"/>
  <c r="K51" i="101"/>
  <c r="D52" i="101"/>
  <c r="D51" i="101"/>
  <c r="E55" i="100"/>
  <c r="F55" i="100"/>
  <c r="G55" i="100"/>
  <c r="H55" i="100"/>
  <c r="I55" i="100"/>
  <c r="J55" i="100"/>
  <c r="K55" i="100"/>
  <c r="D55" i="100"/>
  <c r="E54" i="100"/>
  <c r="F54" i="100"/>
  <c r="G54" i="100"/>
  <c r="H54" i="100"/>
  <c r="I54" i="100"/>
  <c r="J54" i="100"/>
  <c r="K54" i="100"/>
  <c r="D54" i="100"/>
  <c r="E53" i="100"/>
  <c r="F53" i="100"/>
  <c r="G53" i="100"/>
  <c r="H53" i="100"/>
  <c r="I53" i="100"/>
  <c r="J53" i="100"/>
  <c r="K53" i="100"/>
  <c r="D53" i="100"/>
  <c r="E52" i="100"/>
  <c r="F52" i="100"/>
  <c r="G52" i="100"/>
  <c r="H52" i="100"/>
  <c r="I52" i="100"/>
  <c r="J52" i="100"/>
  <c r="K52" i="100"/>
  <c r="D52" i="100"/>
  <c r="E51" i="100"/>
  <c r="F51" i="100"/>
  <c r="G51" i="100"/>
  <c r="H51" i="100"/>
  <c r="I51" i="100"/>
  <c r="J51" i="100"/>
  <c r="K51" i="100"/>
  <c r="D51" i="100"/>
  <c r="E25" i="96"/>
  <c r="F25" i="96"/>
  <c r="G25" i="96"/>
  <c r="H25" i="96"/>
  <c r="I25" i="96"/>
  <c r="J25" i="96"/>
  <c r="K25" i="96"/>
  <c r="D25" i="96"/>
  <c r="E24" i="96"/>
  <c r="F24" i="96"/>
  <c r="G24" i="96"/>
  <c r="H24" i="96"/>
  <c r="I24" i="96"/>
  <c r="J24" i="96"/>
  <c r="K24" i="96"/>
  <c r="D24" i="96"/>
  <c r="E23" i="96"/>
  <c r="F23" i="96"/>
  <c r="G23" i="96"/>
  <c r="H23" i="96"/>
  <c r="I23" i="96"/>
  <c r="J23" i="96"/>
  <c r="K23" i="96"/>
  <c r="D23" i="96"/>
  <c r="E22" i="96"/>
  <c r="F22" i="96"/>
  <c r="G22" i="96"/>
  <c r="H22" i="96"/>
  <c r="I22" i="96"/>
  <c r="J22" i="96"/>
  <c r="K22" i="96"/>
  <c r="D22" i="96"/>
  <c r="E30" i="89"/>
  <c r="F30" i="89"/>
  <c r="G30" i="89"/>
  <c r="H30" i="89"/>
  <c r="I30" i="89"/>
  <c r="J30" i="89"/>
  <c r="K30" i="89"/>
  <c r="L30" i="89"/>
  <c r="M30" i="89"/>
  <c r="N30" i="89"/>
  <c r="O30" i="89"/>
  <c r="P30" i="89"/>
  <c r="Q30" i="89"/>
  <c r="R30" i="89"/>
  <c r="S30" i="89"/>
  <c r="T30" i="89"/>
  <c r="U30" i="89"/>
  <c r="V30" i="89"/>
  <c r="W30" i="89"/>
  <c r="D30" i="89"/>
  <c r="E17" i="88"/>
  <c r="F17" i="88"/>
  <c r="G17" i="88"/>
  <c r="H17" i="88"/>
  <c r="I17" i="88"/>
  <c r="J17" i="88"/>
  <c r="K17" i="88"/>
  <c r="L17" i="88"/>
  <c r="D17" i="88"/>
  <c r="E16" i="85"/>
  <c r="F16" i="85"/>
  <c r="G16" i="85"/>
  <c r="D16" i="85"/>
  <c r="E16" i="84" l="1"/>
  <c r="F16" i="84"/>
  <c r="G16" i="84"/>
  <c r="H16" i="84"/>
  <c r="I16" i="84"/>
  <c r="D16" i="84"/>
  <c r="Q8" i="81"/>
  <c r="Q9" i="81"/>
  <c r="Q10" i="81"/>
  <c r="Q11" i="81"/>
  <c r="Q12" i="81"/>
  <c r="Q13" i="81"/>
  <c r="Q14" i="81"/>
  <c r="Q15" i="81"/>
  <c r="Q16" i="81"/>
  <c r="Q17" i="81"/>
  <c r="Q18" i="81"/>
  <c r="Q19" i="81"/>
  <c r="Q20" i="81"/>
  <c r="Q21" i="81"/>
  <c r="Q22" i="81"/>
  <c r="Q23" i="81"/>
  <c r="Q24" i="81"/>
  <c r="Q25" i="81"/>
  <c r="Q26" i="81"/>
  <c r="Q27" i="81"/>
  <c r="Q28" i="81"/>
  <c r="Q29" i="81"/>
  <c r="Q30" i="81"/>
  <c r="Q31" i="81"/>
  <c r="Q32" i="81"/>
  <c r="Q33" i="81"/>
  <c r="Q34" i="81"/>
  <c r="Q35" i="81"/>
  <c r="Q36" i="81"/>
  <c r="Q37" i="81"/>
  <c r="Q38" i="81"/>
  <c r="Q39" i="81"/>
  <c r="Q7" i="81"/>
  <c r="E46" i="81"/>
  <c r="F46" i="81"/>
  <c r="G46" i="81"/>
  <c r="H46" i="81"/>
  <c r="I46" i="81"/>
  <c r="J46" i="81"/>
  <c r="K46" i="81"/>
  <c r="L46" i="81"/>
  <c r="M46" i="81"/>
  <c r="N46" i="81"/>
  <c r="O46" i="81"/>
  <c r="D46" i="81"/>
  <c r="E45" i="81"/>
  <c r="F45" i="81"/>
  <c r="G45" i="81"/>
  <c r="H45" i="81"/>
  <c r="I45" i="81"/>
  <c r="J45" i="81"/>
  <c r="K45" i="81"/>
  <c r="L45" i="81"/>
  <c r="M45" i="81"/>
  <c r="N45" i="81"/>
  <c r="O45" i="81"/>
  <c r="D45" i="81"/>
  <c r="N43" i="81"/>
  <c r="O43" i="81"/>
  <c r="E44" i="81"/>
  <c r="F44" i="81"/>
  <c r="G44" i="81"/>
  <c r="H44" i="81"/>
  <c r="I44" i="81"/>
  <c r="J44" i="81"/>
  <c r="K44" i="81"/>
  <c r="L44" i="81"/>
  <c r="M44" i="81"/>
  <c r="N44" i="81"/>
  <c r="O44" i="81"/>
  <c r="D44" i="81"/>
  <c r="E43" i="81"/>
  <c r="F43" i="81"/>
  <c r="G43" i="81"/>
  <c r="H43" i="81"/>
  <c r="I43" i="81"/>
  <c r="J43" i="81"/>
  <c r="K43" i="81"/>
  <c r="L43" i="81"/>
  <c r="M43" i="81"/>
  <c r="D43" i="81"/>
  <c r="E42" i="81"/>
  <c r="F42" i="81"/>
  <c r="G42" i="81"/>
  <c r="H42" i="81"/>
  <c r="I42" i="81"/>
  <c r="J42" i="81"/>
  <c r="K42" i="81"/>
  <c r="L42" i="81"/>
  <c r="M42" i="81"/>
  <c r="N42" i="81"/>
  <c r="O42" i="81"/>
  <c r="D42" i="81"/>
  <c r="E13" i="75" l="1"/>
  <c r="F13" i="75"/>
  <c r="G13" i="75"/>
  <c r="H13" i="75"/>
  <c r="I13" i="75"/>
  <c r="J13" i="75"/>
  <c r="K13" i="75"/>
  <c r="L13" i="75"/>
  <c r="M13" i="75"/>
  <c r="N13" i="75"/>
  <c r="O13" i="75"/>
  <c r="P13" i="75"/>
  <c r="Q13" i="75"/>
  <c r="R13" i="75"/>
  <c r="S13" i="75"/>
  <c r="T13" i="75"/>
  <c r="U13" i="75"/>
  <c r="V13" i="75"/>
  <c r="W13" i="75"/>
  <c r="X13" i="75"/>
  <c r="Y13" i="75"/>
  <c r="Z13" i="75"/>
  <c r="AA13" i="75"/>
  <c r="AB13" i="75"/>
  <c r="AC13" i="75"/>
  <c r="AD13" i="75"/>
  <c r="AE13" i="75"/>
  <c r="AF13" i="75"/>
  <c r="AG13" i="75"/>
  <c r="AH13" i="75"/>
  <c r="AI13" i="75"/>
  <c r="D13" i="75"/>
  <c r="D16" i="71"/>
  <c r="E16" i="71"/>
  <c r="F16" i="71"/>
  <c r="E47" i="66"/>
  <c r="F47" i="66"/>
  <c r="D47" i="66"/>
  <c r="E45" i="66"/>
  <c r="F45" i="66"/>
  <c r="E44" i="66"/>
  <c r="F44" i="66"/>
  <c r="D45" i="66"/>
  <c r="E43" i="66"/>
  <c r="F43" i="66"/>
  <c r="D43" i="66"/>
  <c r="D44" i="66"/>
  <c r="E42" i="66"/>
  <c r="F42" i="66"/>
  <c r="D42" i="66"/>
  <c r="E23" i="57"/>
  <c r="F23" i="57"/>
  <c r="G23" i="57"/>
  <c r="H23" i="57"/>
  <c r="E22" i="57"/>
  <c r="F22" i="57"/>
  <c r="G22" i="57"/>
  <c r="H22" i="57"/>
  <c r="E21" i="57"/>
  <c r="F21" i="57"/>
  <c r="G21" i="57"/>
  <c r="H21" i="57"/>
  <c r="D23" i="57"/>
  <c r="D22" i="57"/>
  <c r="D21" i="57"/>
  <c r="E29" i="54"/>
  <c r="E28" i="54"/>
  <c r="E27" i="54"/>
  <c r="E26" i="54"/>
  <c r="E29" i="55"/>
  <c r="F29" i="55"/>
  <c r="G29" i="55"/>
  <c r="H29" i="55"/>
  <c r="E28" i="55"/>
  <c r="F28" i="55"/>
  <c r="G28" i="55"/>
  <c r="H28" i="55"/>
  <c r="E27" i="55"/>
  <c r="F27" i="55"/>
  <c r="G27" i="55"/>
  <c r="H27" i="55"/>
  <c r="E26" i="55"/>
  <c r="F26" i="55"/>
  <c r="G26" i="55"/>
  <c r="H26" i="55"/>
  <c r="E31" i="56"/>
  <c r="F31" i="56"/>
  <c r="G31" i="56"/>
  <c r="H31" i="56"/>
  <c r="E30" i="56"/>
  <c r="F30" i="56"/>
  <c r="G30" i="56"/>
  <c r="H30" i="56"/>
  <c r="E32" i="56"/>
  <c r="F32" i="56"/>
  <c r="G32" i="56"/>
  <c r="H32" i="56"/>
  <c r="E29" i="56"/>
  <c r="F29" i="56"/>
  <c r="G29" i="56"/>
  <c r="H29" i="56"/>
  <c r="D32" i="56"/>
  <c r="D31" i="56"/>
  <c r="D30" i="56"/>
  <c r="D29" i="56"/>
  <c r="D27" i="55"/>
  <c r="D28" i="55"/>
  <c r="D29" i="55"/>
  <c r="D26" i="55" l="1"/>
  <c r="D29" i="54"/>
  <c r="D28" i="54"/>
  <c r="D27" i="54"/>
  <c r="D26" i="54"/>
  <c r="D29" i="53"/>
  <c r="D28" i="53"/>
  <c r="D27" i="53"/>
  <c r="D26" i="53"/>
  <c r="D19" i="52"/>
  <c r="D18" i="52"/>
  <c r="D17" i="52"/>
  <c r="D48" i="2"/>
  <c r="D46" i="2"/>
  <c r="D45" i="2"/>
  <c r="D68" i="48" l="1"/>
  <c r="D67" i="48"/>
  <c r="D66" i="48"/>
  <c r="D65" i="48"/>
  <c r="D64" i="48"/>
  <c r="D62" i="48"/>
  <c r="D61" i="48"/>
  <c r="D42" i="47"/>
  <c r="D41" i="47"/>
  <c r="D40" i="47"/>
  <c r="D38" i="47"/>
  <c r="D37" i="47"/>
  <c r="D41" i="46"/>
  <c r="D47" i="46"/>
  <c r="D46" i="46"/>
  <c r="D45" i="46"/>
  <c r="D44" i="46"/>
  <c r="D43" i="46"/>
  <c r="D42" i="46"/>
  <c r="D40" i="46"/>
  <c r="D39" i="46"/>
  <c r="E9" i="2" l="1"/>
  <c r="E8" i="2"/>
  <c r="E7" i="2"/>
  <c r="E6" i="2"/>
  <c r="AJ8" i="75" l="1"/>
  <c r="AJ9" i="75"/>
  <c r="AJ10" i="75"/>
  <c r="AJ7" i="75"/>
  <c r="G7" i="71"/>
  <c r="G8" i="71"/>
  <c r="G9" i="71"/>
  <c r="G10" i="71"/>
  <c r="G11" i="71"/>
  <c r="G12" i="71"/>
  <c r="G13" i="71"/>
  <c r="G6" i="71"/>
  <c r="G7" i="66"/>
  <c r="G8" i="66"/>
  <c r="G9" i="66"/>
  <c r="G10" i="66"/>
  <c r="G11" i="66"/>
  <c r="G12" i="66"/>
  <c r="G13" i="66"/>
  <c r="G14" i="66"/>
  <c r="G15" i="66"/>
  <c r="G16" i="66"/>
  <c r="G17" i="66"/>
  <c r="G18" i="66"/>
  <c r="G19" i="66"/>
  <c r="G20" i="66"/>
  <c r="G21" i="66"/>
  <c r="G22" i="66"/>
  <c r="G23" i="66"/>
  <c r="G24" i="66"/>
  <c r="G25" i="66"/>
  <c r="G26" i="66"/>
  <c r="G27" i="66"/>
  <c r="G28" i="66"/>
  <c r="G29" i="66"/>
  <c r="G30" i="66"/>
  <c r="G31" i="66"/>
  <c r="G32" i="66"/>
  <c r="G33" i="66"/>
  <c r="G34" i="66"/>
  <c r="G35" i="66"/>
  <c r="G36" i="66"/>
  <c r="G37" i="66"/>
  <c r="G38" i="66"/>
  <c r="G39" i="66"/>
  <c r="G6" i="66"/>
  <c r="I7" i="57"/>
  <c r="I8" i="57"/>
  <c r="I9" i="57"/>
  <c r="I10" i="57"/>
  <c r="I11" i="57"/>
  <c r="I12" i="57"/>
  <c r="I13" i="57"/>
  <c r="I14" i="57"/>
  <c r="I15" i="57"/>
  <c r="I16" i="57"/>
  <c r="I17" i="57"/>
  <c r="I18" i="57"/>
  <c r="I6" i="57"/>
  <c r="D25" i="57" s="1"/>
  <c r="G19" i="136" s="1"/>
  <c r="I7" i="56"/>
  <c r="I8" i="56"/>
  <c r="I9" i="56"/>
  <c r="I10" i="56"/>
  <c r="I11" i="56"/>
  <c r="I12" i="56"/>
  <c r="I13" i="56"/>
  <c r="I14" i="56"/>
  <c r="I15" i="56"/>
  <c r="I16" i="56"/>
  <c r="I17" i="56"/>
  <c r="I18" i="56"/>
  <c r="I19" i="56"/>
  <c r="I20" i="56"/>
  <c r="I21" i="56"/>
  <c r="I22" i="56"/>
  <c r="I23" i="56"/>
  <c r="I24" i="56"/>
  <c r="I25" i="56"/>
  <c r="I26" i="56"/>
  <c r="I6" i="56"/>
  <c r="I7" i="55"/>
  <c r="I8" i="55"/>
  <c r="I9" i="55"/>
  <c r="I10" i="55"/>
  <c r="I11" i="55"/>
  <c r="I12" i="55"/>
  <c r="I13" i="55"/>
  <c r="I14" i="55"/>
  <c r="I15" i="55"/>
  <c r="I16" i="55"/>
  <c r="I17" i="55"/>
  <c r="I18" i="55"/>
  <c r="I19" i="55"/>
  <c r="I20" i="55"/>
  <c r="I21" i="55"/>
  <c r="I22" i="55"/>
  <c r="I23" i="55"/>
  <c r="I6" i="55"/>
  <c r="D31" i="55" s="1"/>
  <c r="G17" i="136" s="1"/>
  <c r="E7" i="53"/>
  <c r="E8" i="53"/>
  <c r="E9" i="53"/>
  <c r="E10" i="53"/>
  <c r="E11" i="53"/>
  <c r="E12" i="53"/>
  <c r="E13" i="53"/>
  <c r="E14" i="53"/>
  <c r="E15" i="53"/>
  <c r="E16" i="53"/>
  <c r="E17" i="53"/>
  <c r="E18" i="53"/>
  <c r="E19" i="53"/>
  <c r="E20" i="53"/>
  <c r="E21" i="53"/>
  <c r="E22" i="53"/>
  <c r="E23" i="53"/>
  <c r="E6" i="53"/>
  <c r="E7" i="52"/>
  <c r="E8" i="52"/>
  <c r="E9" i="52"/>
  <c r="E10" i="52"/>
  <c r="E11" i="52"/>
  <c r="E12" i="52"/>
  <c r="E13" i="52"/>
  <c r="E14" i="52"/>
  <c r="E6" i="52"/>
  <c r="P8" i="106"/>
  <c r="P9" i="106"/>
  <c r="P10" i="106"/>
  <c r="P11" i="106"/>
  <c r="P12" i="106"/>
  <c r="P13" i="106"/>
  <c r="P14" i="106"/>
  <c r="P15" i="106"/>
  <c r="P16" i="106"/>
  <c r="P17" i="106"/>
  <c r="P18" i="106"/>
  <c r="P19" i="106"/>
  <c r="P20" i="106"/>
  <c r="P21" i="106"/>
  <c r="P22" i="106"/>
  <c r="P23" i="106"/>
  <c r="P24" i="106"/>
  <c r="P25" i="106"/>
  <c r="P26" i="106"/>
  <c r="P27" i="106"/>
  <c r="P28" i="106"/>
  <c r="P29" i="106"/>
  <c r="P30" i="106"/>
  <c r="P31" i="106"/>
  <c r="P32" i="106"/>
  <c r="P33" i="106"/>
  <c r="P34" i="106"/>
  <c r="P35" i="106"/>
  <c r="P36" i="106"/>
  <c r="P37" i="106"/>
  <c r="P38" i="106"/>
  <c r="P39" i="106"/>
  <c r="P40" i="106"/>
  <c r="P41" i="106"/>
  <c r="P42" i="106"/>
  <c r="P43" i="106"/>
  <c r="P44" i="106"/>
  <c r="P45" i="106"/>
  <c r="P46" i="106"/>
  <c r="P7" i="106"/>
  <c r="G7" i="104"/>
  <c r="G8" i="104"/>
  <c r="G9" i="104"/>
  <c r="G10" i="104"/>
  <c r="G11" i="104"/>
  <c r="G12" i="104"/>
  <c r="G13" i="104"/>
  <c r="G6" i="104"/>
  <c r="J24" i="103"/>
  <c r="J8" i="103"/>
  <c r="J9" i="103"/>
  <c r="J10" i="103"/>
  <c r="J11" i="103"/>
  <c r="J12" i="103"/>
  <c r="J13" i="103"/>
  <c r="J14" i="103"/>
  <c r="J15" i="103"/>
  <c r="J7" i="103"/>
  <c r="J17" i="103"/>
  <c r="J18" i="103"/>
  <c r="J19" i="103"/>
  <c r="J20" i="103"/>
  <c r="J21" i="103"/>
  <c r="J22" i="103"/>
  <c r="J23" i="103"/>
  <c r="J16" i="103"/>
  <c r="D54" i="106" l="1"/>
  <c r="G43" i="136" s="1"/>
  <c r="D18" i="104"/>
  <c r="G42" i="136" s="1"/>
  <c r="D15" i="75"/>
  <c r="D18" i="71"/>
  <c r="G21" i="136" s="1"/>
  <c r="G20" i="136"/>
  <c r="D34" i="56"/>
  <c r="G18" i="136" s="1"/>
  <c r="D31" i="53"/>
  <c r="G15" i="136" s="1"/>
  <c r="D21" i="52"/>
  <c r="G14" i="136" s="1"/>
  <c r="G7" i="102"/>
  <c r="G8" i="102"/>
  <c r="G9" i="102"/>
  <c r="G10" i="102"/>
  <c r="G11" i="102"/>
  <c r="G12" i="102"/>
  <c r="G13" i="102"/>
  <c r="G14" i="102"/>
  <c r="G15" i="102"/>
  <c r="G16" i="102"/>
  <c r="G6" i="102"/>
  <c r="L8" i="101"/>
  <c r="L9" i="101"/>
  <c r="L10" i="101"/>
  <c r="L11" i="101"/>
  <c r="L12" i="101"/>
  <c r="L13" i="101"/>
  <c r="L14" i="101"/>
  <c r="L15" i="101"/>
  <c r="L16" i="101"/>
  <c r="L17" i="101"/>
  <c r="L18" i="101"/>
  <c r="L19" i="101"/>
  <c r="L20" i="101"/>
  <c r="L21" i="101"/>
  <c r="L22" i="101"/>
  <c r="L23" i="101"/>
  <c r="L24" i="101"/>
  <c r="L25" i="101"/>
  <c r="L26" i="101"/>
  <c r="L27" i="101"/>
  <c r="L28" i="101"/>
  <c r="L29" i="101"/>
  <c r="L30" i="101"/>
  <c r="L31" i="101"/>
  <c r="L32" i="101"/>
  <c r="L33" i="101"/>
  <c r="L34" i="101"/>
  <c r="L35" i="101"/>
  <c r="L36" i="101"/>
  <c r="L37" i="101"/>
  <c r="L38" i="101"/>
  <c r="L39" i="101"/>
  <c r="L40" i="101"/>
  <c r="L41" i="101"/>
  <c r="L42" i="101"/>
  <c r="L43" i="101"/>
  <c r="L44" i="101"/>
  <c r="L45" i="101"/>
  <c r="L46" i="101"/>
  <c r="L47" i="101"/>
  <c r="L48" i="101"/>
  <c r="L7" i="101"/>
  <c r="L8" i="100"/>
  <c r="L9" i="100"/>
  <c r="L10" i="100"/>
  <c r="L11" i="100"/>
  <c r="L12" i="100"/>
  <c r="L13" i="100"/>
  <c r="L14" i="100"/>
  <c r="L15" i="100"/>
  <c r="L16" i="100"/>
  <c r="L17" i="100"/>
  <c r="L18" i="100"/>
  <c r="L19" i="100"/>
  <c r="L20" i="100"/>
  <c r="L21" i="100"/>
  <c r="L22" i="100"/>
  <c r="L23" i="100"/>
  <c r="L24" i="100"/>
  <c r="L25" i="100"/>
  <c r="L26" i="100"/>
  <c r="L27" i="100"/>
  <c r="L28" i="100"/>
  <c r="L29" i="100"/>
  <c r="L30" i="100"/>
  <c r="L31" i="100"/>
  <c r="L32" i="100"/>
  <c r="L33" i="100"/>
  <c r="L34" i="100"/>
  <c r="L35" i="100"/>
  <c r="L36" i="100"/>
  <c r="L37" i="100"/>
  <c r="L38" i="100"/>
  <c r="L39" i="100"/>
  <c r="L40" i="100"/>
  <c r="L41" i="100"/>
  <c r="L42" i="100"/>
  <c r="L43" i="100"/>
  <c r="L44" i="100"/>
  <c r="L45" i="100"/>
  <c r="L46" i="100"/>
  <c r="L47" i="100"/>
  <c r="L48" i="100"/>
  <c r="L7" i="100"/>
  <c r="H88" i="137" l="1"/>
  <c r="H87" i="137"/>
  <c r="H86" i="137"/>
  <c r="H85" i="137"/>
  <c r="G41" i="136"/>
  <c r="D21" i="102"/>
  <c r="G40" i="136" s="1"/>
  <c r="D57" i="101"/>
  <c r="G39" i="136" s="1"/>
  <c r="D57" i="100"/>
  <c r="G38" i="136" s="1"/>
  <c r="G22" i="136"/>
  <c r="H24" i="137"/>
  <c r="E6" i="47"/>
  <c r="L8" i="96"/>
  <c r="L9" i="96"/>
  <c r="L10" i="96"/>
  <c r="L11" i="96"/>
  <c r="L12" i="96"/>
  <c r="L13" i="96"/>
  <c r="L14" i="96"/>
  <c r="L15" i="96"/>
  <c r="L16" i="96"/>
  <c r="L17" i="96"/>
  <c r="L18" i="96"/>
  <c r="L19" i="96"/>
  <c r="L7" i="96"/>
  <c r="D27" i="96" l="1"/>
  <c r="G36" i="136" s="1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9" i="9"/>
  <c r="I8" i="9"/>
  <c r="I7" i="9"/>
  <c r="I17" i="43"/>
  <c r="H17" i="43"/>
  <c r="G17" i="43"/>
  <c r="F17" i="43"/>
  <c r="E17" i="43"/>
  <c r="D17" i="43"/>
  <c r="I13" i="123"/>
  <c r="I12" i="123"/>
  <c r="I11" i="123"/>
  <c r="I10" i="123"/>
  <c r="I9" i="123"/>
  <c r="I8" i="123"/>
  <c r="I7" i="123"/>
  <c r="I6" i="123"/>
  <c r="G17" i="122"/>
  <c r="G16" i="122"/>
  <c r="G15" i="122"/>
  <c r="G14" i="122"/>
  <c r="G13" i="122"/>
  <c r="G12" i="122"/>
  <c r="G11" i="122"/>
  <c r="G10" i="122"/>
  <c r="G9" i="122"/>
  <c r="G8" i="122"/>
  <c r="G7" i="122"/>
  <c r="G6" i="122"/>
  <c r="AD16" i="18"/>
  <c r="AD15" i="18"/>
  <c r="AD14" i="18"/>
  <c r="AD13" i="18"/>
  <c r="AD12" i="18"/>
  <c r="AD11" i="18"/>
  <c r="AD10" i="18"/>
  <c r="AD9" i="18"/>
  <c r="AD8" i="18"/>
  <c r="AD7" i="18"/>
  <c r="X27" i="89"/>
  <c r="X26" i="89"/>
  <c r="X25" i="89"/>
  <c r="X24" i="89"/>
  <c r="X23" i="89"/>
  <c r="X22" i="89"/>
  <c r="X21" i="89"/>
  <c r="X20" i="89"/>
  <c r="X19" i="89"/>
  <c r="X18" i="89"/>
  <c r="X17" i="89"/>
  <c r="X16" i="89"/>
  <c r="X15" i="89"/>
  <c r="X14" i="89"/>
  <c r="X13" i="89"/>
  <c r="X12" i="89"/>
  <c r="X11" i="89"/>
  <c r="X10" i="89"/>
  <c r="X9" i="89"/>
  <c r="X8" i="89"/>
  <c r="D33" i="89" s="1"/>
  <c r="H78" i="137" s="1"/>
  <c r="M14" i="88"/>
  <c r="M13" i="88"/>
  <c r="M12" i="88"/>
  <c r="M11" i="88"/>
  <c r="M10" i="88"/>
  <c r="M9" i="88"/>
  <c r="M8" i="88"/>
  <c r="M7" i="88"/>
  <c r="D19" i="88" s="1"/>
  <c r="G34" i="136" s="1"/>
  <c r="J17" i="38"/>
  <c r="I17" i="38"/>
  <c r="H17" i="38"/>
  <c r="G17" i="38"/>
  <c r="F17" i="38"/>
  <c r="E17" i="38"/>
  <c r="D17" i="38"/>
  <c r="M11" i="38"/>
  <c r="M10" i="38"/>
  <c r="M9" i="38"/>
  <c r="M8" i="38"/>
  <c r="M7" i="38"/>
  <c r="Y15" i="87"/>
  <c r="Y14" i="87"/>
  <c r="Y13" i="87"/>
  <c r="Y12" i="87"/>
  <c r="Y11" i="87"/>
  <c r="Y10" i="87"/>
  <c r="Y9" i="87"/>
  <c r="Y8" i="87"/>
  <c r="D20" i="87" s="1"/>
  <c r="G32" i="136" s="1"/>
  <c r="Y15" i="86"/>
  <c r="Y14" i="86"/>
  <c r="Y13" i="86"/>
  <c r="Y12" i="86"/>
  <c r="Y11" i="86"/>
  <c r="Y10" i="86"/>
  <c r="Y9" i="86"/>
  <c r="Y8" i="86"/>
  <c r="D20" i="86" s="1"/>
  <c r="G31" i="136" s="1"/>
  <c r="H13" i="85"/>
  <c r="H12" i="85"/>
  <c r="H11" i="85"/>
  <c r="H10" i="85"/>
  <c r="H9" i="85"/>
  <c r="H8" i="85"/>
  <c r="H7" i="85"/>
  <c r="H6" i="85"/>
  <c r="D18" i="85" s="1"/>
  <c r="G30" i="136" s="1"/>
  <c r="J13" i="84"/>
  <c r="J12" i="84"/>
  <c r="J11" i="84"/>
  <c r="J10" i="84"/>
  <c r="J9" i="84"/>
  <c r="J8" i="84"/>
  <c r="J7" i="84"/>
  <c r="J6" i="84"/>
  <c r="D18" i="84" s="1"/>
  <c r="G29" i="136" s="1"/>
  <c r="P39" i="81"/>
  <c r="P38" i="81"/>
  <c r="P37" i="81"/>
  <c r="P36" i="81"/>
  <c r="P35" i="81"/>
  <c r="P34" i="81"/>
  <c r="P33" i="81"/>
  <c r="P32" i="81"/>
  <c r="P31" i="81"/>
  <c r="P30" i="81"/>
  <c r="P29" i="81"/>
  <c r="P28" i="81"/>
  <c r="P27" i="81"/>
  <c r="P26" i="81"/>
  <c r="P25" i="81"/>
  <c r="P24" i="81"/>
  <c r="P23" i="81"/>
  <c r="P22" i="81"/>
  <c r="P21" i="81"/>
  <c r="P20" i="81"/>
  <c r="P19" i="81"/>
  <c r="P18" i="81"/>
  <c r="P17" i="81"/>
  <c r="P16" i="81"/>
  <c r="P15" i="81"/>
  <c r="P14" i="81"/>
  <c r="P13" i="81"/>
  <c r="P12" i="81"/>
  <c r="P11" i="81"/>
  <c r="P10" i="81"/>
  <c r="P9" i="81"/>
  <c r="P8" i="81"/>
  <c r="P7" i="81"/>
  <c r="X18" i="30"/>
  <c r="W18" i="30"/>
  <c r="V18" i="30"/>
  <c r="U18" i="30"/>
  <c r="T18" i="30"/>
  <c r="S18" i="30"/>
  <c r="R18" i="30"/>
  <c r="Q18" i="30"/>
  <c r="P18" i="30"/>
  <c r="O18" i="30"/>
  <c r="N18" i="30"/>
  <c r="M18" i="30"/>
  <c r="L18" i="30"/>
  <c r="K18" i="30"/>
  <c r="J18" i="30"/>
  <c r="I18" i="30"/>
  <c r="H18" i="30"/>
  <c r="G18" i="30"/>
  <c r="F18" i="30"/>
  <c r="E18" i="30"/>
  <c r="D18" i="30"/>
  <c r="Y15" i="30"/>
  <c r="Y14" i="30"/>
  <c r="Y13" i="30"/>
  <c r="Y12" i="30"/>
  <c r="Y11" i="30"/>
  <c r="D20" i="30" s="1"/>
  <c r="G27" i="136" s="1"/>
  <c r="Y10" i="30"/>
  <c r="Y9" i="30"/>
  <c r="Y8" i="30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Y15" i="6"/>
  <c r="Y14" i="6"/>
  <c r="Y13" i="6"/>
  <c r="Y12" i="6"/>
  <c r="Y11" i="6"/>
  <c r="Y10" i="6"/>
  <c r="Y9" i="6"/>
  <c r="Y8" i="6"/>
  <c r="D20" i="6" s="1"/>
  <c r="X17" i="29"/>
  <c r="W17" i="29"/>
  <c r="V17" i="29"/>
  <c r="U17" i="29"/>
  <c r="T17" i="29"/>
  <c r="S17" i="29"/>
  <c r="R17" i="29"/>
  <c r="Q17" i="29"/>
  <c r="P17" i="29"/>
  <c r="O17" i="29"/>
  <c r="N17" i="29"/>
  <c r="M17" i="29"/>
  <c r="L17" i="29"/>
  <c r="K17" i="29"/>
  <c r="J17" i="29"/>
  <c r="I17" i="29"/>
  <c r="H17" i="29"/>
  <c r="G17" i="29"/>
  <c r="F17" i="29"/>
  <c r="E17" i="29"/>
  <c r="D17" i="29"/>
  <c r="Y14" i="29"/>
  <c r="Y13" i="29"/>
  <c r="Y12" i="29"/>
  <c r="Y11" i="29"/>
  <c r="Y10" i="29"/>
  <c r="D19" i="29" s="1"/>
  <c r="Y9" i="29"/>
  <c r="Y8" i="29"/>
  <c r="Y7" i="29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AL15" i="15"/>
  <c r="AK15" i="15"/>
  <c r="AJ15" i="15"/>
  <c r="AI15" i="15"/>
  <c r="AH15" i="15"/>
  <c r="AG15" i="15"/>
  <c r="AF15" i="15"/>
  <c r="AE15" i="15"/>
  <c r="AD15" i="15"/>
  <c r="AC15" i="15"/>
  <c r="AB15" i="15"/>
  <c r="AA15" i="15"/>
  <c r="Z15" i="15"/>
  <c r="Y15" i="15"/>
  <c r="X15" i="15"/>
  <c r="W15" i="15"/>
  <c r="V15" i="15"/>
  <c r="U15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E15" i="15"/>
  <c r="D15" i="15"/>
  <c r="AM12" i="15"/>
  <c r="AM11" i="15"/>
  <c r="AM10" i="15"/>
  <c r="AM9" i="15"/>
  <c r="AM8" i="15"/>
  <c r="AM7" i="15"/>
  <c r="G15" i="42"/>
  <c r="F15" i="42"/>
  <c r="E15" i="42"/>
  <c r="D15" i="42"/>
  <c r="C16" i="42" s="1"/>
  <c r="G13" i="136" s="1"/>
  <c r="H13" i="42"/>
  <c r="H12" i="42"/>
  <c r="H11" i="42"/>
  <c r="H10" i="42"/>
  <c r="H9" i="42"/>
  <c r="H8" i="42"/>
  <c r="H7" i="42"/>
  <c r="H6" i="42"/>
  <c r="I13" i="41"/>
  <c r="H13" i="41"/>
  <c r="G13" i="41"/>
  <c r="F13" i="41"/>
  <c r="E13" i="41"/>
  <c r="C14" i="41" s="1"/>
  <c r="G12" i="136" s="1"/>
  <c r="D13" i="41"/>
  <c r="J11" i="41"/>
  <c r="J10" i="41"/>
  <c r="J9" i="41"/>
  <c r="J8" i="41"/>
  <c r="J7" i="41"/>
  <c r="G56" i="40"/>
  <c r="F55" i="40"/>
  <c r="G54" i="40"/>
  <c r="F54" i="40"/>
  <c r="G52" i="40"/>
  <c r="F52" i="40"/>
  <c r="G51" i="40"/>
  <c r="F51" i="40"/>
  <c r="G50" i="40"/>
  <c r="F50" i="40"/>
  <c r="G49" i="40"/>
  <c r="F49" i="40"/>
  <c r="G48" i="40"/>
  <c r="F48" i="40"/>
  <c r="G47" i="40"/>
  <c r="F47" i="40"/>
  <c r="G45" i="40"/>
  <c r="F45" i="40"/>
  <c r="G44" i="40"/>
  <c r="F44" i="40"/>
  <c r="G43" i="40"/>
  <c r="F43" i="40"/>
  <c r="G42" i="40"/>
  <c r="F42" i="40"/>
  <c r="G41" i="40"/>
  <c r="F41" i="40"/>
  <c r="G40" i="40"/>
  <c r="F40" i="40"/>
  <c r="G39" i="40"/>
  <c r="F39" i="40"/>
  <c r="G36" i="40"/>
  <c r="F36" i="40"/>
  <c r="G35" i="40"/>
  <c r="F35" i="40"/>
  <c r="G34" i="40"/>
  <c r="F34" i="40"/>
  <c r="G33" i="40"/>
  <c r="F33" i="40"/>
  <c r="G32" i="40"/>
  <c r="F32" i="40"/>
  <c r="G31" i="40"/>
  <c r="F31" i="40"/>
  <c r="G30" i="40"/>
  <c r="F30" i="40"/>
  <c r="G29" i="40"/>
  <c r="F29" i="40"/>
  <c r="G28" i="40"/>
  <c r="F28" i="40"/>
  <c r="G27" i="40"/>
  <c r="F27" i="40"/>
  <c r="G26" i="40"/>
  <c r="F26" i="40"/>
  <c r="G25" i="40"/>
  <c r="F25" i="40"/>
  <c r="G24" i="40"/>
  <c r="F24" i="40"/>
  <c r="G23" i="40"/>
  <c r="F23" i="40"/>
  <c r="G22" i="40"/>
  <c r="F22" i="40"/>
  <c r="G21" i="40"/>
  <c r="F21" i="40"/>
  <c r="G20" i="40"/>
  <c r="F20" i="40"/>
  <c r="G19" i="40"/>
  <c r="F19" i="40"/>
  <c r="G18" i="40"/>
  <c r="F18" i="40"/>
  <c r="G17" i="40"/>
  <c r="F17" i="40"/>
  <c r="G16" i="40"/>
  <c r="F16" i="40"/>
  <c r="G15" i="40"/>
  <c r="F15" i="40"/>
  <c r="G14" i="40"/>
  <c r="F14" i="40"/>
  <c r="G13" i="40"/>
  <c r="F13" i="40"/>
  <c r="G12" i="40"/>
  <c r="F12" i="40"/>
  <c r="G11" i="40"/>
  <c r="F11" i="40"/>
  <c r="G10" i="40"/>
  <c r="F10" i="40"/>
  <c r="G9" i="40"/>
  <c r="F9" i="40"/>
  <c r="G8" i="40"/>
  <c r="F8" i="40"/>
  <c r="G7" i="40"/>
  <c r="F7" i="40"/>
  <c r="G6" i="40"/>
  <c r="F6" i="40"/>
  <c r="E42" i="2"/>
  <c r="E41" i="2"/>
  <c r="E40" i="2"/>
  <c r="E39" i="2"/>
  <c r="E37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57" i="48"/>
  <c r="E56" i="48"/>
  <c r="E55" i="48"/>
  <c r="E54" i="48"/>
  <c r="E53" i="48"/>
  <c r="E52" i="48"/>
  <c r="E51" i="48"/>
  <c r="E50" i="48"/>
  <c r="E49" i="48"/>
  <c r="E48" i="48"/>
  <c r="E47" i="48"/>
  <c r="E46" i="48"/>
  <c r="E45" i="48"/>
  <c r="E44" i="48"/>
  <c r="E43" i="48"/>
  <c r="E42" i="48"/>
  <c r="E41" i="48"/>
  <c r="E40" i="48"/>
  <c r="E39" i="48"/>
  <c r="E38" i="48"/>
  <c r="E37" i="48"/>
  <c r="E36" i="48"/>
  <c r="E35" i="48"/>
  <c r="E34" i="48"/>
  <c r="E33" i="48"/>
  <c r="E32" i="48"/>
  <c r="E31" i="48"/>
  <c r="E30" i="48"/>
  <c r="E29" i="48"/>
  <c r="E28" i="48"/>
  <c r="E27" i="48"/>
  <c r="E26" i="48"/>
  <c r="E25" i="48"/>
  <c r="E24" i="48"/>
  <c r="E23" i="48"/>
  <c r="E22" i="48"/>
  <c r="E21" i="48"/>
  <c r="E20" i="48"/>
  <c r="E19" i="48"/>
  <c r="E18" i="48"/>
  <c r="E17" i="48"/>
  <c r="E16" i="48"/>
  <c r="E15" i="48"/>
  <c r="E14" i="48"/>
  <c r="E13" i="48"/>
  <c r="E12" i="48"/>
  <c r="E11" i="48"/>
  <c r="E10" i="48"/>
  <c r="E9" i="48"/>
  <c r="E8" i="48"/>
  <c r="E7" i="48"/>
  <c r="E6" i="48"/>
  <c r="E34" i="47"/>
  <c r="E33" i="47"/>
  <c r="E32" i="47"/>
  <c r="E31" i="47"/>
  <c r="E30" i="47"/>
  <c r="E29" i="47"/>
  <c r="E28" i="47"/>
  <c r="E27" i="47"/>
  <c r="E26" i="47"/>
  <c r="E25" i="47"/>
  <c r="E24" i="47"/>
  <c r="E23" i="47"/>
  <c r="E22" i="47"/>
  <c r="E21" i="47"/>
  <c r="E20" i="47"/>
  <c r="E19" i="47"/>
  <c r="E18" i="47"/>
  <c r="E17" i="47"/>
  <c r="E16" i="47"/>
  <c r="E15" i="47"/>
  <c r="E14" i="47"/>
  <c r="E13" i="47"/>
  <c r="E12" i="47"/>
  <c r="E11" i="47"/>
  <c r="E10" i="47"/>
  <c r="E9" i="47"/>
  <c r="E8" i="47"/>
  <c r="E7" i="47"/>
  <c r="D45" i="47" s="1"/>
  <c r="E36" i="46"/>
  <c r="E35" i="46"/>
  <c r="E34" i="46"/>
  <c r="E33" i="46"/>
  <c r="E32" i="46"/>
  <c r="E31" i="46"/>
  <c r="E30" i="46"/>
  <c r="E29" i="46"/>
  <c r="E28" i="46"/>
  <c r="E27" i="46"/>
  <c r="E26" i="46"/>
  <c r="E25" i="46"/>
  <c r="E24" i="46"/>
  <c r="E23" i="46"/>
  <c r="E22" i="46"/>
  <c r="E21" i="46"/>
  <c r="E20" i="46"/>
  <c r="E19" i="46"/>
  <c r="E18" i="46"/>
  <c r="E17" i="46"/>
  <c r="E16" i="46"/>
  <c r="E15" i="46"/>
  <c r="E14" i="46"/>
  <c r="E13" i="46"/>
  <c r="E12" i="46"/>
  <c r="E11" i="46"/>
  <c r="E10" i="46"/>
  <c r="E9" i="46"/>
  <c r="E8" i="46"/>
  <c r="E7" i="46"/>
  <c r="E6" i="46"/>
  <c r="E41" i="44"/>
  <c r="E40" i="44"/>
  <c r="E39" i="44"/>
  <c r="E38" i="44"/>
  <c r="E37" i="44"/>
  <c r="E35" i="44"/>
  <c r="E34" i="44"/>
  <c r="E33" i="44"/>
  <c r="E31" i="44"/>
  <c r="E30" i="44"/>
  <c r="E29" i="44"/>
  <c r="E28" i="44"/>
  <c r="E27" i="44"/>
  <c r="E25" i="44"/>
  <c r="E24" i="44"/>
  <c r="E23" i="44"/>
  <c r="E22" i="44"/>
  <c r="E21" i="44"/>
  <c r="E20" i="44"/>
  <c r="E19" i="44"/>
  <c r="E18" i="44"/>
  <c r="E17" i="44"/>
  <c r="E16" i="44"/>
  <c r="E15" i="44"/>
  <c r="E14" i="44"/>
  <c r="E13" i="44"/>
  <c r="E12" i="44"/>
  <c r="E11" i="44"/>
  <c r="E10" i="44"/>
  <c r="E9" i="44"/>
  <c r="E8" i="44"/>
  <c r="E7" i="44"/>
  <c r="E6" i="44"/>
  <c r="E5" i="44"/>
  <c r="D43" i="44" l="1"/>
  <c r="G6" i="136" s="1"/>
  <c r="D18" i="123"/>
  <c r="D24" i="122"/>
  <c r="G44" i="136" s="1"/>
  <c r="D21" i="18"/>
  <c r="G37" i="136" s="1"/>
  <c r="G35" i="136"/>
  <c r="D19" i="38"/>
  <c r="G33" i="136" s="1"/>
  <c r="D48" i="81"/>
  <c r="G28" i="136" s="1"/>
  <c r="H26" i="137"/>
  <c r="G26" i="136"/>
  <c r="H27" i="137"/>
  <c r="G25" i="136"/>
  <c r="H25" i="137"/>
  <c r="C58" i="40"/>
  <c r="H47" i="137"/>
  <c r="H82" i="137"/>
  <c r="H69" i="137"/>
  <c r="H65" i="137"/>
  <c r="H42" i="137"/>
  <c r="H41" i="137"/>
  <c r="H83" i="137"/>
  <c r="H29" i="137"/>
  <c r="H75" i="137"/>
  <c r="H84" i="137"/>
  <c r="H68" i="137"/>
  <c r="H64" i="137"/>
  <c r="H71" i="137"/>
  <c r="H67" i="137"/>
  <c r="H63" i="137"/>
  <c r="H70" i="137"/>
  <c r="H66" i="137"/>
  <c r="H43" i="137"/>
  <c r="G8" i="136"/>
  <c r="D49" i="46"/>
  <c r="D70" i="48"/>
  <c r="G11" i="136" l="1"/>
  <c r="H48" i="137"/>
  <c r="H5" i="137"/>
  <c r="G7" i="136"/>
  <c r="G45" i="136"/>
  <c r="H81" i="137"/>
  <c r="H21" i="137"/>
  <c r="H18" i="137"/>
  <c r="H20" i="137"/>
  <c r="H28" i="137"/>
  <c r="H19" i="137"/>
  <c r="H45" i="137"/>
  <c r="H46" i="137"/>
  <c r="G10" i="136"/>
  <c r="H9" i="137"/>
  <c r="H76" i="137"/>
  <c r="H10" i="137"/>
  <c r="H11" i="137"/>
  <c r="H14" i="137"/>
  <c r="H74" i="137"/>
  <c r="H73" i="137"/>
  <c r="H59" i="137"/>
  <c r="H55" i="137"/>
  <c r="H51" i="137"/>
  <c r="H23" i="137"/>
  <c r="H72" i="137"/>
  <c r="H62" i="137"/>
  <c r="H58" i="137"/>
  <c r="H54" i="137"/>
  <c r="H50" i="137"/>
  <c r="H33" i="137"/>
  <c r="H17" i="137"/>
  <c r="H22" i="137"/>
  <c r="H77" i="137"/>
  <c r="H61" i="137"/>
  <c r="H57" i="137"/>
  <c r="H53" i="137"/>
  <c r="H49" i="137"/>
  <c r="H37" i="137"/>
  <c r="H15" i="137"/>
  <c r="H16" i="137"/>
  <c r="H60" i="137"/>
  <c r="H56" i="137"/>
  <c r="H52" i="137"/>
  <c r="H13" i="137"/>
  <c r="H6" i="137"/>
  <c r="H7" i="137"/>
  <c r="H40" i="137"/>
  <c r="H39" i="137"/>
  <c r="H36" i="137"/>
  <c r="H12" i="137"/>
  <c r="H32" i="137"/>
  <c r="H38" i="137"/>
  <c r="H8" i="137"/>
  <c r="G9" i="136"/>
  <c r="H44" i="137"/>
  <c r="H1" i="137" l="1"/>
</calcChain>
</file>

<file path=xl/sharedStrings.xml><?xml version="1.0" encoding="utf-8"?>
<sst xmlns="http://schemas.openxmlformats.org/spreadsheetml/2006/main" count="3814" uniqueCount="1995">
  <si>
    <t>Fundusze własne kasy</t>
  </si>
  <si>
    <t>MIESIĘCZNA INFORMACJA SPRAWOZDAWCZA KASY</t>
  </si>
  <si>
    <t>Wartość</t>
  </si>
  <si>
    <t>Fundusz udziałowy</t>
  </si>
  <si>
    <t>Fundusz zasobowy</t>
  </si>
  <si>
    <t xml:space="preserve">       z nadwyżki bilansowej</t>
  </si>
  <si>
    <t xml:space="preserve">       z wpłat wpisowego</t>
  </si>
  <si>
    <t xml:space="preserve">Dodatkowa kwota odpowiedzialności członków kasy </t>
  </si>
  <si>
    <t>Strata z lat ubiegłych (-)</t>
  </si>
  <si>
    <t>Strata w trakcie zatwierdzania (-)</t>
  </si>
  <si>
    <t>Suma funduszy własnych kasy</t>
  </si>
  <si>
    <t>Wartość bilansowa</t>
  </si>
  <si>
    <t xml:space="preserve">Obligacje lub inne papiery wartościowe, których emitentem jest Skarb Państwa i Narodowy Bank Polski </t>
  </si>
  <si>
    <t>Pozostałe papiery wartościowe</t>
  </si>
  <si>
    <t>Pozostałe aktywa</t>
  </si>
  <si>
    <t>Należności z tytułu lokat w Kasie Krajowej</t>
  </si>
  <si>
    <t>Obligacje lub inne papiery wartościowe, których emitentem jest Kasa Krajowa</t>
  </si>
  <si>
    <t>Jednostki uczestnictwa funduszy rynku pieniężnego</t>
  </si>
  <si>
    <t>Odpis aktualizujący</t>
  </si>
  <si>
    <t>Należności z tytułu lokat w bankach</t>
  </si>
  <si>
    <t>Fundusz oszczędnościowo-pożyczkowy</t>
  </si>
  <si>
    <t>Limit 20% funduszu oszczędnościowo-pożyczkowego</t>
  </si>
  <si>
    <t>Limit 15% funduszy własnych</t>
  </si>
  <si>
    <t>Limit 150% funduszy własnych</t>
  </si>
  <si>
    <t>Kwota przekroczenia ponad 100% funduszy własnych z tytułu łącznej kwoty zakupionych przez kasę środków trwałych</t>
  </si>
  <si>
    <t>Limit 8% aktywów kasy</t>
  </si>
  <si>
    <t>Limit 5% aktywów kasy</t>
  </si>
  <si>
    <t>Kwota przekroczenia ponad 5% aktywów z tytułu łącznej wysokości zakupionych przez kasę środków trwałych</t>
  </si>
  <si>
    <t>Nazwisko</t>
  </si>
  <si>
    <t>Imiona</t>
  </si>
  <si>
    <t>Zawód/wykształcenie</t>
  </si>
  <si>
    <t xml:space="preserve">Wartość  bilansowa brutto </t>
  </si>
  <si>
    <t xml:space="preserve">Suma </t>
  </si>
  <si>
    <t>Inne</t>
  </si>
  <si>
    <t xml:space="preserve">Wartość zabezpieczenia  </t>
  </si>
  <si>
    <t>Pełna nazwa kasy</t>
  </si>
  <si>
    <t>Dane adresowe:</t>
  </si>
  <si>
    <t>Liczba członków kasy</t>
  </si>
  <si>
    <t>Liczba oddziałów kasy</t>
  </si>
  <si>
    <t>Dane ogólne</t>
  </si>
  <si>
    <t>Wkłady wniesione na fundusz stabilizacyjny</t>
  </si>
  <si>
    <t>Udziały w Kasie Krajowej</t>
  </si>
  <si>
    <t>Funkcja w zarządzie</t>
  </si>
  <si>
    <t>PLN</t>
  </si>
  <si>
    <t>EUR</t>
  </si>
  <si>
    <t>USD</t>
  </si>
  <si>
    <t>CHF</t>
  </si>
  <si>
    <t>Pozostałe waluty</t>
  </si>
  <si>
    <t>Kasa Krajowa</t>
  </si>
  <si>
    <t>Lokaty jednodniowe</t>
  </si>
  <si>
    <t>Lokaty trzymiesięczne</t>
  </si>
  <si>
    <t>Lokaty tygodniowe</t>
  </si>
  <si>
    <t>Lokaty jednomiesięczne</t>
  </si>
  <si>
    <t>Lokaty roczne</t>
  </si>
  <si>
    <t>Wartość bilansowa brutto</t>
  </si>
  <si>
    <t>Duże przedsiębiorstwa</t>
  </si>
  <si>
    <t>MSP</t>
  </si>
  <si>
    <t>Przedsiębiorcy indywidualni</t>
  </si>
  <si>
    <t>Osoby prywatne</t>
  </si>
  <si>
    <t>Instytucje niekomercyjne działające na rzecz gospodarstw domowych</t>
  </si>
  <si>
    <t>Rolnicy indywidualni</t>
  </si>
  <si>
    <t>Inwestycyjne</t>
  </si>
  <si>
    <t>Operacyjne</t>
  </si>
  <si>
    <t>Na nieruchomości</t>
  </si>
  <si>
    <t>W rachunku bieżącym</t>
  </si>
  <si>
    <t>Zabezpieczone hipoteką</t>
  </si>
  <si>
    <t>Zabezpieczone lokatą</t>
  </si>
  <si>
    <t>Zabezpieczone gwarancją lub poręczeniem</t>
  </si>
  <si>
    <t>Zabezpieczone papierami wartościowymi</t>
  </si>
  <si>
    <t>Zabezpieczone zastawem rejestrowym na rzeczach ruchomych</t>
  </si>
  <si>
    <t>Zabezpieczone innymi rodzajami zabezpieczeń</t>
  </si>
  <si>
    <t xml:space="preserve">Niezabezpieczone </t>
  </si>
  <si>
    <t>Nieprzeterminowane</t>
  </si>
  <si>
    <t>Przeterminowane od 1 dnia do 1 miesiąca włącznie</t>
  </si>
  <si>
    <t>Przeterminowane powyżej 3 miesięcy do 12 miesięcy włącznie</t>
  </si>
  <si>
    <t>Konsumpcyjne</t>
  </si>
  <si>
    <t>Pozostałe instytucje sektora finansowego</t>
  </si>
  <si>
    <t>Akcje kwotowane na aktywnym rynku</t>
  </si>
  <si>
    <t>Pozostałe akcje</t>
  </si>
  <si>
    <t>Pozostałe</t>
  </si>
  <si>
    <t>Banki centralne</t>
  </si>
  <si>
    <t>Instytucje rządowe i samorządowe</t>
  </si>
  <si>
    <t>Bony skarbowe</t>
  </si>
  <si>
    <t xml:space="preserve">Obligacje </t>
  </si>
  <si>
    <t>Suma</t>
  </si>
  <si>
    <t>Należności z tytułu kredytów i pożyczek od członków kasy w części zabezpieczonej:</t>
  </si>
  <si>
    <t>Duże przedsiębiorstwa i MSP</t>
  </si>
  <si>
    <t>Bieżące</t>
  </si>
  <si>
    <t>Z terminem</t>
  </si>
  <si>
    <t>do 1 miesiąca</t>
  </si>
  <si>
    <t>powyżej 1 miesiąca do 3 miesięcy</t>
  </si>
  <si>
    <t xml:space="preserve"> powyżej 1 roku do 3 lat</t>
  </si>
  <si>
    <t>Oszczędności</t>
  </si>
  <si>
    <t>Emisja własna</t>
  </si>
  <si>
    <t>Strata  bieżącego okresu (-)</t>
  </si>
  <si>
    <t>Zabezpieczenia pieniężne</t>
  </si>
  <si>
    <t>powyżej 10 lat</t>
  </si>
  <si>
    <t>Wartość nominalna</t>
  </si>
  <si>
    <t>Kredyty i pożyczki</t>
  </si>
  <si>
    <t xml:space="preserve">   w tym:  środki z funduszu stabilizacyjnego</t>
  </si>
  <si>
    <t xml:space="preserve">Inne </t>
  </si>
  <si>
    <t>Środki kasy na rachunku w Kasie Krajowej</t>
  </si>
  <si>
    <t>Razem</t>
  </si>
  <si>
    <t>Numer KRS</t>
  </si>
  <si>
    <t>Liczba filii, ekspozytur, innych placówek obsługi klienta</t>
  </si>
  <si>
    <t>Liczba zadeklarowanych udziałów członkowskich</t>
  </si>
  <si>
    <t>Suma bilansowa</t>
  </si>
  <si>
    <t>Zobowiązania z tytułu kredytów i pożyczek</t>
  </si>
  <si>
    <t>Środki pieniężne w formie gotówki</t>
  </si>
  <si>
    <t>Iloraz zobowiązań z tytułu kredytów i pożyczek do sumy bilansowej</t>
  </si>
  <si>
    <t>Aktywa płynne:</t>
  </si>
  <si>
    <t>Iloraz aktywów płynnych do sumy bilansowej</t>
  </si>
  <si>
    <t>Fundusze własne</t>
  </si>
  <si>
    <t>Aktywa niepłynne:</t>
  </si>
  <si>
    <t>Iloraz sumy funduszy własnych do aktywów niepłynnych</t>
  </si>
  <si>
    <t>Dane osoby sporządzającej sprawozdawczość</t>
  </si>
  <si>
    <t>Liczba</t>
  </si>
  <si>
    <t>Liczba zadeklarowanych wkładów członkowskich</t>
  </si>
  <si>
    <t xml:space="preserve"> powyżej 3 miesięcy do 6 miesięcy</t>
  </si>
  <si>
    <t xml:space="preserve">  powyżej 6 miesięcy do 1 roku</t>
  </si>
  <si>
    <t>Aktywa razem</t>
  </si>
  <si>
    <t>Pasywa razem</t>
  </si>
  <si>
    <t>w tym: wkłady członkowskie</t>
  </si>
  <si>
    <t>w tym: gromadzone przez członków oszczędności</t>
  </si>
  <si>
    <t>Środki pieniężne zgromadzone na rachunkach bieżących</t>
  </si>
  <si>
    <t xml:space="preserve">Inne waluty </t>
  </si>
  <si>
    <t>A</t>
  </si>
  <si>
    <t>B</t>
  </si>
  <si>
    <t>C</t>
  </si>
  <si>
    <t>D</t>
  </si>
  <si>
    <t>F</t>
  </si>
  <si>
    <t>Środki pieniężne zgromadzone w kasie w formie gotówki</t>
  </si>
  <si>
    <t>Rachunek zysków i strat</t>
  </si>
  <si>
    <t>Dane osoby zatwierdzającej sprawozdawczość</t>
  </si>
  <si>
    <t>E</t>
  </si>
  <si>
    <t>Z</t>
  </si>
  <si>
    <t>NKIP01.1.</t>
  </si>
  <si>
    <t>NKIP01.2.</t>
  </si>
  <si>
    <t>NKIP01.3.</t>
  </si>
  <si>
    <t>NKIP01.4.</t>
  </si>
  <si>
    <t>NKIP01.5.</t>
  </si>
  <si>
    <t>NKIP01.6.</t>
  </si>
  <si>
    <t>NKIP01.7.</t>
  </si>
  <si>
    <t>NKIP01.8.</t>
  </si>
  <si>
    <t>NKIP01</t>
  </si>
  <si>
    <t>NKIP02</t>
  </si>
  <si>
    <t>NKIP02.1.</t>
  </si>
  <si>
    <t>NKIP02.2.</t>
  </si>
  <si>
    <t>NKIP02.3.</t>
  </si>
  <si>
    <t>NKIP02.4.</t>
  </si>
  <si>
    <t>NKIP02.5.</t>
  </si>
  <si>
    <t>NKIP02.6.</t>
  </si>
  <si>
    <t>NKIP02.7.</t>
  </si>
  <si>
    <t>NKIP03.1.</t>
  </si>
  <si>
    <t>NKIP03.2.</t>
  </si>
  <si>
    <t>NKIP03.3.</t>
  </si>
  <si>
    <t>NKIP03.4.</t>
  </si>
  <si>
    <t>NKIP03.5.</t>
  </si>
  <si>
    <t>NKIP03.6.</t>
  </si>
  <si>
    <t>NKIP03.7.</t>
  </si>
  <si>
    <t>NKIP03.8.</t>
  </si>
  <si>
    <t>NKIP03</t>
  </si>
  <si>
    <t>NKIP04</t>
  </si>
  <si>
    <t>NKIP04.1.</t>
  </si>
  <si>
    <t>NKIP04.2.</t>
  </si>
  <si>
    <t>NKIP04.3.</t>
  </si>
  <si>
    <t>NKIP04.4.</t>
  </si>
  <si>
    <t>NKIP04.5.</t>
  </si>
  <si>
    <t>NKIP04.6.</t>
  </si>
  <si>
    <t>NKIP04.7.</t>
  </si>
  <si>
    <t>DPW01</t>
  </si>
  <si>
    <t>DPW01.1.</t>
  </si>
  <si>
    <t>DPW01.2.</t>
  </si>
  <si>
    <t>DPW01.3.</t>
  </si>
  <si>
    <t>ZF01</t>
  </si>
  <si>
    <t>ZF01.1.</t>
  </si>
  <si>
    <t>ZF01.2.</t>
  </si>
  <si>
    <t>ZF01.3.</t>
  </si>
  <si>
    <t>ZF01.4.</t>
  </si>
  <si>
    <t>ZF01.5.</t>
  </si>
  <si>
    <t>ZF01.6.</t>
  </si>
  <si>
    <t>ZF01.7.</t>
  </si>
  <si>
    <t>ZF01.8.</t>
  </si>
  <si>
    <t>ZF01.9.</t>
  </si>
  <si>
    <t>ZF01.10.</t>
  </si>
  <si>
    <t>RNIZ01</t>
  </si>
  <si>
    <t>RNIZ01.1.</t>
  </si>
  <si>
    <t>RNIZ01.2.</t>
  </si>
  <si>
    <t>RNIZ01.3.</t>
  </si>
  <si>
    <t>RNIZ01.5.</t>
  </si>
  <si>
    <t>RNIZ01.6.</t>
  </si>
  <si>
    <t>RNIZ01.7.</t>
  </si>
  <si>
    <t>RNIZ01.8.</t>
  </si>
  <si>
    <t>RNIZ01.9.</t>
  </si>
  <si>
    <t>RNIZ01.10.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</si>
  <si>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</si>
  <si>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</si>
  <si>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</si>
  <si>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</si>
  <si>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</si>
  <si>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</si>
  <si>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</si>
  <si>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</si>
  <si>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</si>
  <si>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</si>
  <si>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</si>
  <si>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</si>
  <si>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T</t>
  </si>
  <si>
    <t>U</t>
  </si>
  <si>
    <t>V</t>
  </si>
  <si>
    <t>W</t>
  </si>
  <si>
    <t>X</t>
  </si>
  <si>
    <t>Y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</si>
  <si>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</si>
  <si>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</si>
  <si>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</si>
  <si>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</si>
  <si>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</si>
  <si>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</si>
  <si>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</si>
  <si>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</si>
  <si>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</si>
  <si>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</si>
  <si>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Informacja o składzie rady nadzorczej kasy oraz zarządu kasy</t>
  </si>
  <si>
    <t>Funkcja w radzie nadzorczej</t>
  </si>
  <si>
    <t>RNIZ01.4.</t>
  </si>
  <si>
    <t>RNIZ01.11.</t>
  </si>
  <si>
    <t>RNIZ01.12.</t>
  </si>
  <si>
    <t>RNIZ01.13.</t>
  </si>
  <si>
    <t>RNIZ01.14.</t>
  </si>
  <si>
    <t>RNIZ01.15.</t>
  </si>
  <si>
    <t>RNIZ01.16.</t>
  </si>
  <si>
    <t>RNIZ01.17.</t>
  </si>
  <si>
    <t>RNIZ01.18.</t>
  </si>
  <si>
    <t>RNIZ01.19.</t>
  </si>
  <si>
    <t>RNIZ01.20.</t>
  </si>
  <si>
    <t>Inne monetarne instytucje finansowe</t>
  </si>
  <si>
    <t>Dłużne papiery wartościowe</t>
  </si>
  <si>
    <t>DPW01.1.1.</t>
  </si>
  <si>
    <t>DPW01.1.2.</t>
  </si>
  <si>
    <t>DPW01.1.3.</t>
  </si>
  <si>
    <t>Lokaty</t>
  </si>
  <si>
    <t>Numer kasy</t>
  </si>
  <si>
    <t>Środki pieniężne w kasie</t>
  </si>
  <si>
    <t>Należności regularne (opóźnienie w spłacie poniżej 3 miesięcy)</t>
  </si>
  <si>
    <t>Q</t>
  </si>
  <si>
    <t>Liczba w pełni opłaconych udziałów członkowskich</t>
  </si>
  <si>
    <t>Liczba nie w pełni opłaconych udziałów członkowskich</t>
  </si>
  <si>
    <t>Liczba zatrudnionych w przeliczeniu na etaty</t>
  </si>
  <si>
    <t>Liczba w pełni opłaconych wkładów członkowskich</t>
  </si>
  <si>
    <t>Liczba nie w pełni opłaconych wkładów członkowskich</t>
  </si>
  <si>
    <t>Uwagi</t>
  </si>
  <si>
    <t xml:space="preserve">       z lat poprzednich </t>
  </si>
  <si>
    <t>Środki kasy na rachunkach w bankach</t>
  </si>
  <si>
    <t xml:space="preserve">Należności z tytułu kredytów i pożyczek od członków kasy zabezpieczone hipoteką </t>
  </si>
  <si>
    <t>Banki</t>
  </si>
  <si>
    <t xml:space="preserve">Banki </t>
  </si>
  <si>
    <t>Zapadłe</t>
  </si>
  <si>
    <t>NWTZ01.8</t>
  </si>
  <si>
    <t>KWARTALNA INFORMACJA SPRAWOZDAWCZA KASY</t>
  </si>
  <si>
    <t>Inwestycje kasy</t>
  </si>
  <si>
    <t>NWTZ01</t>
  </si>
  <si>
    <t>Liczba udziałów członkowskich przeznaczonych na pokrycie straty</t>
  </si>
  <si>
    <t>NKIP02.3.1.</t>
  </si>
  <si>
    <t>NKIP04.3.1.</t>
  </si>
  <si>
    <t>PESEL</t>
  </si>
  <si>
    <t>Walidacja pionowa sum</t>
  </si>
  <si>
    <t>Przekroczenie koncentracji zaangażowań</t>
  </si>
  <si>
    <t>Zobowiązania podporządkowane otrzymane z funduszu stabilizacyjnego</t>
  </si>
  <si>
    <t>Inne pomniejszenia funduszy własnych kasy określone na podstawie odrębnych przepisów (-)</t>
  </si>
  <si>
    <t>Zobowiązania podporządkowane otrzymane z innych źródeł</t>
  </si>
  <si>
    <t xml:space="preserve">      kwota pomniejszenia z tytułu 20% amortyzacji na koniec  każdego roku w ciągu ostatnich  5 lat trwania umowy zobowiązania (-)</t>
  </si>
  <si>
    <t>Zobowiązania podporządkowane otrzymane z Bankowego Funduszu Gwarancyjnego</t>
  </si>
  <si>
    <t>Fundusz z aktualizacji wyceny rzeczowych aktywów trwałych</t>
  </si>
  <si>
    <t xml:space="preserve">Niezrealizowane zyski na instrumentach dłużnych </t>
  </si>
  <si>
    <t>Niezrealizowane zyski na instrumentach kapitałowych</t>
  </si>
  <si>
    <t>Zaangażowania kapitałowe  kasy w instytucje finansowe, instytucje kredytowe, banki krajowe, banki zagraniczne, zakłady ubezpieczeń i zakłady reasekuracji oraz kasy  (-)</t>
  </si>
  <si>
    <t>Brakująca kwota odpisów aktualizujących  (-)</t>
  </si>
  <si>
    <t>Niezrealizowane straty na instrumentach dłużnych (-)</t>
  </si>
  <si>
    <t xml:space="preserve">Niezrealizowane straty na instrumentach kapitałowych (-) </t>
  </si>
  <si>
    <t>Wymogi kapitałowe kasy</t>
  </si>
  <si>
    <t>Wymóg kapitałowy z tytułu ryzyka kredytowego</t>
  </si>
  <si>
    <t>Wymóg kapitałowy z tytułu ryzyka walutowego</t>
  </si>
  <si>
    <t>Wymóg kapitałowy z tytułu ryzyka operacyjnego</t>
  </si>
  <si>
    <t>Całkowity wymóg kapitałowy kasy</t>
  </si>
  <si>
    <t>Suma wymogów kapitałowych pomnożonych przez 20</t>
  </si>
  <si>
    <t>Współczynnik wypłacalności kasy w %</t>
  </si>
  <si>
    <t>AKTYWA WAŻONE RYZYKIEM</t>
  </si>
  <si>
    <t>Kwota bilansowa</t>
  </si>
  <si>
    <t>Wielkość ważona</t>
  </si>
  <si>
    <t>WK01.1.</t>
  </si>
  <si>
    <t>Aktywa o wadze ryzyka 0%</t>
  </si>
  <si>
    <t>WK01.1.1.</t>
  </si>
  <si>
    <t>Środki pieniężne w kasie i równoważne pozycje gotówkowe</t>
  </si>
  <si>
    <t>WK01.1.2.</t>
  </si>
  <si>
    <t xml:space="preserve">Należności od podmiotów klasy I </t>
  </si>
  <si>
    <t>WK01.1.3.</t>
  </si>
  <si>
    <t>Należności od podmiotów klasy II, III i IV, w części zabezpieczonej:</t>
  </si>
  <si>
    <t>WK01.1.3.1.</t>
  </si>
  <si>
    <t xml:space="preserve">    kwotą pieniężną przelaną na rachunek  kasy</t>
  </si>
  <si>
    <t>WK01.1.3.2.</t>
  </si>
  <si>
    <t xml:space="preserve">    gwarancjami (poręczeniami) udzielonymi przez podmioty klasy I</t>
  </si>
  <si>
    <t>WK01.1.3.3.</t>
  </si>
  <si>
    <t>WK01.1.4.</t>
  </si>
  <si>
    <t>Obligacje lub inne papiery wartościowe, których emitentem jest podmiot klasy I</t>
  </si>
  <si>
    <t>WK01.1.5.</t>
  </si>
  <si>
    <t>Obligacje lub inne papiery wartościowe, których emitentem jest podmiot klasy II lub III lub IV w części gwarantowanej (poręczanej) przez podmioty klasy I</t>
  </si>
  <si>
    <t>WK01.1.6.</t>
  </si>
  <si>
    <t>WK01.2.</t>
  </si>
  <si>
    <t>Aktywa o wadze ryzyka 20%</t>
  </si>
  <si>
    <t>WK01.2.1.</t>
  </si>
  <si>
    <t xml:space="preserve">Środki pieniężne w drodze </t>
  </si>
  <si>
    <t>WK01.2.2.</t>
  </si>
  <si>
    <t>Lokaty, wkłady lub udziały w Kasie Krajowej</t>
  </si>
  <si>
    <t>WK01.2.3.</t>
  </si>
  <si>
    <t>Należności od podmiotów klasy II, w części nieobjętej wagą ryzyka 0%</t>
  </si>
  <si>
    <t>WK01.2.4.</t>
  </si>
  <si>
    <t>WK01.2.5.</t>
  </si>
  <si>
    <t>Papiery wartościowe, których emitentem jest podmiot klasy II, w części niegwarantowanej (nieporęczanej) przez podmioty klasy I</t>
  </si>
  <si>
    <t>WK01.2.6.</t>
  </si>
  <si>
    <t>Papiery wartościowe, których emitentem jest podmiot klasy III lub IV, w części objętej gwarancją (poręczeniem) przez podmioty klasy II</t>
  </si>
  <si>
    <t>WK01.2.7.</t>
  </si>
  <si>
    <t>Należności od podmiotów klasy III, których pierwotny efektywny termin zapadalności jest nie dłuższy niż 3 miesiące z wyłączeniem należności, co do których istnieje zamiar ich odnawiania po upływie terminu zapadalności tak, że ich efektywny termin zapadalności jest dłuższy niż 3 miesiące</t>
  </si>
  <si>
    <t>WK01.2.8.</t>
  </si>
  <si>
    <t>WK01.3.</t>
  </si>
  <si>
    <t>Należności w walucie polskiej od podmiotów klasy III, których pierwotny efektywny termin zapadalności jest dłuższy niż 3 miesiące</t>
  </si>
  <si>
    <t>WK01.4.</t>
  </si>
  <si>
    <t>Aktywa o wadze ryzyka 100%</t>
  </si>
  <si>
    <t>WK01.4.1.</t>
  </si>
  <si>
    <t>WK01.4.2.</t>
  </si>
  <si>
    <t>WK01.4.3.</t>
  </si>
  <si>
    <t>WK01.4.4.</t>
  </si>
  <si>
    <t>WK01.4.5.</t>
  </si>
  <si>
    <t>WK01.5.</t>
  </si>
  <si>
    <t>Aktywa o wadze ryzyka 150%</t>
  </si>
  <si>
    <t>Papiery wartościowe, w części nieobjętej niższymi wagami ryzyka</t>
  </si>
  <si>
    <t>WK01.6.</t>
  </si>
  <si>
    <t>Suma aktywów ważonych ryzykiem</t>
  </si>
  <si>
    <t xml:space="preserve">ZOBOWIĄZANIA POZABILANSOWE WAŻONE RYZYKIEM </t>
  </si>
  <si>
    <t>Ekwiwalent bilansowy</t>
  </si>
  <si>
    <t>ZOBOWIĄZANIA POZABILANSOWE WAŻONE RYZYKIEM PRODUKTU</t>
  </si>
  <si>
    <t>WK01.7.</t>
  </si>
  <si>
    <t>Waga ryzyka produktu 0% (ryzyko niskie)</t>
  </si>
  <si>
    <t>WK01.7.1.</t>
  </si>
  <si>
    <t>Niewykorzystane zobowiązania kredytowe (zobowiązania udzielenia kredytu) z pierwotnym terminem zapadalności do jednego roku lub które można bezwarunkowo wypowiedzieć w każdej chwili bez uprzedzenia</t>
  </si>
  <si>
    <t>WK01.8.</t>
  </si>
  <si>
    <t>Waga ryzyka produktu 50% (ryzyko średnie)</t>
  </si>
  <si>
    <t>Niewykorzystane  udzielone zobowiązania kredytowe (zobowiązania udzielenia kredytu) i podobne zobowiązania z pierwotnym terminem zapadalności powyżej jednego roku</t>
  </si>
  <si>
    <t>WK01.9.</t>
  </si>
  <si>
    <t>Waga ryzyka produktu 100% (ryzyko wysokie)</t>
  </si>
  <si>
    <t>WK01.9.1.</t>
  </si>
  <si>
    <t>Pozostałe udzielone zobowiązania pozabilansowe</t>
  </si>
  <si>
    <t>WK01.10.</t>
  </si>
  <si>
    <t>Suma zobowiązań pozabilansowych ważonych ryzykiem produktu</t>
  </si>
  <si>
    <t>EKWIWALENT BILANSOWY ZOBOWIĄZAŃ POZABILANSOWYCH WAŻONY RYZYKIEM</t>
  </si>
  <si>
    <t>WK01.11.</t>
  </si>
  <si>
    <t>Ekwiwalent bilansowy o wadze ryzyka 0%</t>
  </si>
  <si>
    <t>WK01.12.</t>
  </si>
  <si>
    <t>Ekwiwalent bilansowy o wadze ryzyka 20%</t>
  </si>
  <si>
    <t>WK01.13.</t>
  </si>
  <si>
    <t>WK01.14.</t>
  </si>
  <si>
    <t>Ekwiwalent bilansowy  o wadze ryzyka 100%</t>
  </si>
  <si>
    <t>WK01.15.</t>
  </si>
  <si>
    <t>Ekwiwalent bilansowy  o wadze ryzyka 150%</t>
  </si>
  <si>
    <t>WK01.16.</t>
  </si>
  <si>
    <t>Suma zobowiązań pozabilansowych ważonych ryzykiem</t>
  </si>
  <si>
    <t>WYMÓG KAPITAŁOWY</t>
  </si>
  <si>
    <t>WK01.17.</t>
  </si>
  <si>
    <t>Suma aktywów i zobowiązań pozabilansowych ważonych ryzykiem</t>
  </si>
  <si>
    <t>WK01.18.</t>
  </si>
  <si>
    <t>Pozycje bilansowe</t>
  </si>
  <si>
    <t>Pozycja walutowa kasy (netto)</t>
  </si>
  <si>
    <t>Wymóg kapitałowy</t>
  </si>
  <si>
    <t>Aktywa</t>
  </si>
  <si>
    <t>Zobowiązania</t>
  </si>
  <si>
    <t>Pozycje długie</t>
  </si>
  <si>
    <t>Pozycje krótkie</t>
  </si>
  <si>
    <t>Pozycje domknięte</t>
  </si>
  <si>
    <t>WK02.1.</t>
  </si>
  <si>
    <t>WK02.2.</t>
  </si>
  <si>
    <t>WK02.3.</t>
  </si>
  <si>
    <t>WK02.4.</t>
  </si>
  <si>
    <t>WK02.5.</t>
  </si>
  <si>
    <t>Lp.</t>
  </si>
  <si>
    <t>Tytuł</t>
  </si>
  <si>
    <t>Przychód/koszt/ wynik za  rok n-2</t>
  </si>
  <si>
    <t>Przychód/koszt/ wynik za rok n-3</t>
  </si>
  <si>
    <t xml:space="preserve">Średnia arytmetyczna zysków z ostatnich trzech lat </t>
  </si>
  <si>
    <t>WK03.1.</t>
  </si>
  <si>
    <t>Wynik z tytułu odsetek</t>
  </si>
  <si>
    <t>WK03.2.</t>
  </si>
  <si>
    <t>Wynik z tytułu prowizji</t>
  </si>
  <si>
    <t>WK03.3.</t>
  </si>
  <si>
    <t>Wynik z tytułu wyceny i zrealizowany wynik ze sprzedaży aktywów i zobowiązań finansowych</t>
  </si>
  <si>
    <t>WK03.4.</t>
  </si>
  <si>
    <t>Wynik z różnic kursowych</t>
  </si>
  <si>
    <t>WK03.5.</t>
  </si>
  <si>
    <t xml:space="preserve">Pozostałe przychody operacyjne </t>
  </si>
  <si>
    <t>WK03.6.</t>
  </si>
  <si>
    <t>Podstawa kalkulacji wymogu z tytułu ryzyka operacyjnego (suma pozycji: 1 -5)</t>
  </si>
  <si>
    <t>WK03.7.</t>
  </si>
  <si>
    <t>Średnia arytmetyczna zysków z ostatnich trzech lat</t>
  </si>
  <si>
    <t>WK03.8.</t>
  </si>
  <si>
    <t>FWW01.1.</t>
  </si>
  <si>
    <t>FWW01.2.</t>
  </si>
  <si>
    <t>FWW01.2.1.</t>
  </si>
  <si>
    <t>FWW01.2.2.</t>
  </si>
  <si>
    <t>FWW01.2.3.</t>
  </si>
  <si>
    <t>FWW01.3.</t>
  </si>
  <si>
    <t>FWW01.3.1.</t>
  </si>
  <si>
    <t>FWW01.4.</t>
  </si>
  <si>
    <t>FWW01.5.</t>
  </si>
  <si>
    <t>FWW01.6.</t>
  </si>
  <si>
    <t>FWW01.7.</t>
  </si>
  <si>
    <t>FWW01.8.</t>
  </si>
  <si>
    <t>FWW01.18.</t>
  </si>
  <si>
    <t>FWW01.22</t>
  </si>
  <si>
    <t xml:space="preserve">       Udziały obowiązkowe</t>
  </si>
  <si>
    <t xml:space="preserve">              udziały zadeklarowane</t>
  </si>
  <si>
    <t xml:space="preserve">       Udziały nadobowiązkowe</t>
  </si>
  <si>
    <t>FWW01.1.1.</t>
  </si>
  <si>
    <t>FWW01.1.1.1.</t>
  </si>
  <si>
    <t>FWW01.1.1.2.</t>
  </si>
  <si>
    <t>FWW01.1.2.</t>
  </si>
  <si>
    <t>FWW01.1.2.1.</t>
  </si>
  <si>
    <t>FWW01.1.2.2.</t>
  </si>
  <si>
    <t>RPL02.1.</t>
  </si>
  <si>
    <t>RPL02.2.</t>
  </si>
  <si>
    <t>Środki pieniężne utrzymywane na odrębnych rachunkach w Kasie Krajowej</t>
  </si>
  <si>
    <t>RPL02.3.</t>
  </si>
  <si>
    <t>Jednostki uczestnictwa  funduszy rynku pieniężnego</t>
  </si>
  <si>
    <t>RPL02.4.</t>
  </si>
  <si>
    <t>RPL02.5.</t>
  </si>
  <si>
    <t>RPL02.6.</t>
  </si>
  <si>
    <t>Kwota niedoboru rezerwy płynnej</t>
  </si>
  <si>
    <t>RPL02.7.</t>
  </si>
  <si>
    <t>CC</t>
  </si>
  <si>
    <t>EE</t>
  </si>
  <si>
    <t>Instrumenty kapitałowe</t>
  </si>
  <si>
    <t>Weryfikacja kolumny A</t>
  </si>
  <si>
    <t>Weryfikacja kolumny B</t>
  </si>
  <si>
    <t>WA_WK01_1_AB</t>
  </si>
  <si>
    <t>WA_WK01_2_AB</t>
  </si>
  <si>
    <t>WA_WK01_3_AB</t>
  </si>
  <si>
    <t>WA_WK01_4_AB</t>
  </si>
  <si>
    <t>WA_WK01_5_AB</t>
  </si>
  <si>
    <t>WA_WK01_7_AB</t>
  </si>
  <si>
    <t>WA_WK01_8_AB</t>
  </si>
  <si>
    <t>WA_WK01_9_AB</t>
  </si>
  <si>
    <t>FWW01</t>
  </si>
  <si>
    <t>Weryfikacja sum</t>
  </si>
  <si>
    <t>Weryfikacja sum:</t>
  </si>
  <si>
    <t>RPL02</t>
  </si>
  <si>
    <t>WK01</t>
  </si>
  <si>
    <t>WK02</t>
  </si>
  <si>
    <t>WK03</t>
  </si>
  <si>
    <t>DO02.1.</t>
  </si>
  <si>
    <t>Okres sprawozdawczy</t>
  </si>
  <si>
    <t>DO02.2.</t>
  </si>
  <si>
    <t>DO02.3.</t>
  </si>
  <si>
    <t>DO02.4.</t>
  </si>
  <si>
    <t>Numer Regon</t>
  </si>
  <si>
    <t>DO02.5.</t>
  </si>
  <si>
    <t>DO02.6.</t>
  </si>
  <si>
    <t>DO02.7.</t>
  </si>
  <si>
    <t>DO02.8.</t>
  </si>
  <si>
    <t>DO02.9.</t>
  </si>
  <si>
    <t>DO02.10.</t>
  </si>
  <si>
    <t>DO02.10.1.</t>
  </si>
  <si>
    <t>DO02.10.2.</t>
  </si>
  <si>
    <t>DO02.10.3.</t>
  </si>
  <si>
    <t>Liczba udziałów członkowskich wypowiedzianych</t>
  </si>
  <si>
    <t>DO02.10.4.</t>
  </si>
  <si>
    <t>Wartość jednostki udziałowej</t>
  </si>
  <si>
    <t>DO02.11.</t>
  </si>
  <si>
    <t>Liczba przedstawicieli na zebraniu przedstawicieli</t>
  </si>
  <si>
    <t>DO02.12.</t>
  </si>
  <si>
    <t>DO02.12.1.</t>
  </si>
  <si>
    <t>DO02.13.</t>
  </si>
  <si>
    <t>DO02.14.</t>
  </si>
  <si>
    <t>DO02.14.1.</t>
  </si>
  <si>
    <t>DO02.14.2.</t>
  </si>
  <si>
    <t>Wartość wkładu jednostkowego</t>
  </si>
  <si>
    <t>DO02.15.</t>
  </si>
  <si>
    <t>DO02.15.1.</t>
  </si>
  <si>
    <t>Kod pocztowy</t>
  </si>
  <si>
    <t>DO02.15.2.</t>
  </si>
  <si>
    <t>Miejscowość</t>
  </si>
  <si>
    <t>DO02.15.3.</t>
  </si>
  <si>
    <t>Ulica i numer domu</t>
  </si>
  <si>
    <t>DO02.15.4.</t>
  </si>
  <si>
    <t>Numer telefonu</t>
  </si>
  <si>
    <t>DO02.15.5.</t>
  </si>
  <si>
    <t>Adres strony internetowej</t>
  </si>
  <si>
    <t>DO02.16.</t>
  </si>
  <si>
    <t>DO02.16.1.</t>
  </si>
  <si>
    <t>Imię i nazwisko</t>
  </si>
  <si>
    <t>DO02.16.2.</t>
  </si>
  <si>
    <t>Telefon służbowy</t>
  </si>
  <si>
    <t>DO02.16.3.</t>
  </si>
  <si>
    <t>E-mail służbowy</t>
  </si>
  <si>
    <t>DO02.17.</t>
  </si>
  <si>
    <t>DO02.17.1.</t>
  </si>
  <si>
    <t>DO02.17.2.</t>
  </si>
  <si>
    <t>DO02.17.3.</t>
  </si>
  <si>
    <t>DO02.18.</t>
  </si>
  <si>
    <t>DO02.19.</t>
  </si>
  <si>
    <t>Data sporządzenia sprawozdania</t>
  </si>
  <si>
    <t>DO03 - Liczba prowadzonych rachunków</t>
  </si>
  <si>
    <t>DO02 Dane ogólne</t>
  </si>
  <si>
    <t>AKTYWA</t>
  </si>
  <si>
    <t>BA02.1.</t>
  </si>
  <si>
    <t>Aktywa pieniężne</t>
  </si>
  <si>
    <t>BA02.1.1.</t>
  </si>
  <si>
    <t>BA02.1.2.</t>
  </si>
  <si>
    <t>Środki na rachunkach</t>
  </si>
  <si>
    <t>BA02.2.</t>
  </si>
  <si>
    <t>Aktywa finansowe wyceniane w wartości godziwej przez wynik finansowy, w tym aktywa finansowe przeznaczone do obrotu</t>
  </si>
  <si>
    <t>BA02.2.1.</t>
  </si>
  <si>
    <t>Aktywa finansowe wyceniane w wartości godziwej przez wynik finansowy</t>
  </si>
  <si>
    <t>BA02.2.1.1.</t>
  </si>
  <si>
    <t>BA02.2.1.2.</t>
  </si>
  <si>
    <t>BA02.2.1.3.</t>
  </si>
  <si>
    <t>BA02.2.2.</t>
  </si>
  <si>
    <t>Aktywa finansowe przeznaczone do obrotu</t>
  </si>
  <si>
    <t>BA02.2.2.1.</t>
  </si>
  <si>
    <t>BA02.2.2.2.</t>
  </si>
  <si>
    <t>BA02.2.2.3.</t>
  </si>
  <si>
    <t>BA02.3.</t>
  </si>
  <si>
    <t>Aktywa finansowe dostępne do sprzedaży</t>
  </si>
  <si>
    <t>BA02.3.1.</t>
  </si>
  <si>
    <t>BA02.3.2.</t>
  </si>
  <si>
    <t>BA02.3.3.</t>
  </si>
  <si>
    <t xml:space="preserve">Pozostałe </t>
  </si>
  <si>
    <t>BA02.4.</t>
  </si>
  <si>
    <t>Kredyty i pożyczki oraz inne należności</t>
  </si>
  <si>
    <t>BA02.4.1.</t>
  </si>
  <si>
    <t>BA02.4.2.</t>
  </si>
  <si>
    <t>BA02.4.3.</t>
  </si>
  <si>
    <t>BA02.5.</t>
  </si>
  <si>
    <t>Aktywa finansowe utrzymywane do terminu wymagalności</t>
  </si>
  <si>
    <t>BA02.5.1.</t>
  </si>
  <si>
    <t>BA02.5.2.</t>
  </si>
  <si>
    <t>BA02.6.</t>
  </si>
  <si>
    <t>Rzeczowe aktywa trwałe</t>
  </si>
  <si>
    <t>BA02.7.</t>
  </si>
  <si>
    <t>Wartości niematerialne i prawne</t>
  </si>
  <si>
    <t>BA02.8.</t>
  </si>
  <si>
    <t>Rozliczenia międzyokresowe</t>
  </si>
  <si>
    <t>BA02.8.1.</t>
  </si>
  <si>
    <t>Aktywa z tytułu odroczonego podatku dochodowego</t>
  </si>
  <si>
    <t>BA02.8.2.</t>
  </si>
  <si>
    <t>Pozostałe rozliczenia międzyokresowe</t>
  </si>
  <si>
    <t>BA02.9.</t>
  </si>
  <si>
    <t>Inne aktywa</t>
  </si>
  <si>
    <t>BA02.9.1.</t>
  </si>
  <si>
    <t>w tym wkłady na fundusz stabilizacyjny</t>
  </si>
  <si>
    <t>BA02.10.</t>
  </si>
  <si>
    <t>BA02 - Bilans - Aktywa</t>
  </si>
  <si>
    <t>PASYWA</t>
  </si>
  <si>
    <t>BP02.1.</t>
  </si>
  <si>
    <t>Zobowiązania finansowe wyceniane w wartości godziwej przez wynik finansowy, w tym zobowiązania finansowe przeznaczone do obrotu</t>
  </si>
  <si>
    <t>BP02.1.1.</t>
  </si>
  <si>
    <t>Zobowiązania finansowe wyceniane w wartości godziwej przez wynik finansowy</t>
  </si>
  <si>
    <t>BP02.1.1.1.</t>
  </si>
  <si>
    <t>BP02.1.1.2.</t>
  </si>
  <si>
    <t xml:space="preserve">Zobowiązania finansowe z tytułu własnej emisji </t>
  </si>
  <si>
    <t>BP02.1.1.3.</t>
  </si>
  <si>
    <t>Pozostałe zobowiązania</t>
  </si>
  <si>
    <t>BP02.1.2.</t>
  </si>
  <si>
    <t>Zobowiązania finansowe przeznaczone do obrotu</t>
  </si>
  <si>
    <t>BP02.1.2.1.</t>
  </si>
  <si>
    <t>BP02.1.2.2.</t>
  </si>
  <si>
    <t>BP02.1.2.3.</t>
  </si>
  <si>
    <t>BP02.2.</t>
  </si>
  <si>
    <t>Zobowiązania finansowe wyceniane według skorygowanej ceny nabycia</t>
  </si>
  <si>
    <t>BP02.2.1.</t>
  </si>
  <si>
    <t>BP02.2.2.</t>
  </si>
  <si>
    <t>BP02.2.3.</t>
  </si>
  <si>
    <t>BP02.3.</t>
  </si>
  <si>
    <t>Rezerwy</t>
  </si>
  <si>
    <t>BP02.3.1.</t>
  </si>
  <si>
    <t>Rezerwa z tytułu odroczonego podatku dochodowego</t>
  </si>
  <si>
    <t>BP02.3.2.</t>
  </si>
  <si>
    <t>Inne rezerwy</t>
  </si>
  <si>
    <t>BP02.4.</t>
  </si>
  <si>
    <t>Zobowiązania z tytułu podatków</t>
  </si>
  <si>
    <t>BP02.5.</t>
  </si>
  <si>
    <t>BP02.6.</t>
  </si>
  <si>
    <t>Fundusze specjalne i inne zobowiązania</t>
  </si>
  <si>
    <t>BP02.7.</t>
  </si>
  <si>
    <t>Zobowiązania i rezerwy na zobowiązania, razem</t>
  </si>
  <si>
    <t>BP02.8.</t>
  </si>
  <si>
    <t>BP02.9.</t>
  </si>
  <si>
    <t>BP02.10.</t>
  </si>
  <si>
    <t>Fundusz z aktualizacji wyceny, w tym dotyczący:</t>
  </si>
  <si>
    <t>BP02.10.1.</t>
  </si>
  <si>
    <t>Rzeczowego majątku trwałego</t>
  </si>
  <si>
    <t>BP02.10.2.</t>
  </si>
  <si>
    <t>Aktywów finansowych dostępnych do sprzedaży</t>
  </si>
  <si>
    <t>BP02.11.</t>
  </si>
  <si>
    <t>Zysk (strata) z lat ubiegłych</t>
  </si>
  <si>
    <t>BP02.12.</t>
  </si>
  <si>
    <t>Zysk (strata) netto</t>
  </si>
  <si>
    <t>BP02.13.</t>
  </si>
  <si>
    <t>Fundusze razem</t>
  </si>
  <si>
    <t>BP02.14.</t>
  </si>
  <si>
    <t>BP02 - Bilans - Pasywa</t>
  </si>
  <si>
    <t>RZS02.1.</t>
  </si>
  <si>
    <t>Przychody z tytułu odsetek</t>
  </si>
  <si>
    <t>RZS02.1.1.</t>
  </si>
  <si>
    <t>RZS02.1.2.</t>
  </si>
  <si>
    <t>RZS02.1.3.</t>
  </si>
  <si>
    <t>RZS02.1.4.</t>
  </si>
  <si>
    <t>RZS02.1.5.</t>
  </si>
  <si>
    <t>RZS02.2.</t>
  </si>
  <si>
    <t>Koszty z tytułu odsetek</t>
  </si>
  <si>
    <t>RZS02.2.1.</t>
  </si>
  <si>
    <t>RZS02.2.2.</t>
  </si>
  <si>
    <t>Zobowiązania finansowe wyceniane metodą skorygowanej ceny nabycia</t>
  </si>
  <si>
    <t>RZS02.2.3.</t>
  </si>
  <si>
    <t>RZS02.3.</t>
  </si>
  <si>
    <t>RZS02.4.</t>
  </si>
  <si>
    <t>Przychody z tytułu dywidend</t>
  </si>
  <si>
    <t>RZS02.5.1.</t>
  </si>
  <si>
    <t>RZS02.5.2.</t>
  </si>
  <si>
    <t>RZS02.5.</t>
  </si>
  <si>
    <t>RZS02.6.</t>
  </si>
  <si>
    <t>Zrealizowany wynik z aktywów finansowych i zobowiązań finansowych innych niż wyceniane w wartości godziwej przez wynik finansowy oraz innych niż przeznaczone do obrotu - netto</t>
  </si>
  <si>
    <t>RZS02.6.1.</t>
  </si>
  <si>
    <t>RZS02.6.2.</t>
  </si>
  <si>
    <t>RZS02.6.3.</t>
  </si>
  <si>
    <t>RZS02.6.4.</t>
  </si>
  <si>
    <t>RZS02.6.5.</t>
  </si>
  <si>
    <t>Pozostałe zrealizowane zyski (straty)</t>
  </si>
  <si>
    <t>RZS02.7.</t>
  </si>
  <si>
    <t>Wynik z tytułu aktywów finansowych i zobowiązań finansowych wycenianych w wartości godziwej przez wynik finansowy</t>
  </si>
  <si>
    <t>w tym przeznaczonych do obrotu - netto</t>
  </si>
  <si>
    <t>RZS02.8.</t>
  </si>
  <si>
    <t>Wynik z tytułu różnic kursowych - netto</t>
  </si>
  <si>
    <t>RZS02.9.</t>
  </si>
  <si>
    <t>Wynik działalności kasy</t>
  </si>
  <si>
    <t>RZS02.10.</t>
  </si>
  <si>
    <t>Pozostałe przychody operacyjne</t>
  </si>
  <si>
    <t>RZS02.10.1.</t>
  </si>
  <si>
    <t>w tym rozwiązane odpisy aktualizujące z tytułu utraty wartości aktywów niefinansowych</t>
  </si>
  <si>
    <t>RZS02.11.</t>
  </si>
  <si>
    <t>Pozostałe koszty operacyjne</t>
  </si>
  <si>
    <t>RZS02.11.1.</t>
  </si>
  <si>
    <t>w tym odpisy aktualizujące z tytułu utraty wartości aktywów niefinansowych</t>
  </si>
  <si>
    <t>RZS02.12.</t>
  </si>
  <si>
    <t>Koszty działania kasy</t>
  </si>
  <si>
    <t>RZS02.12.1.</t>
  </si>
  <si>
    <t>Amortyzacja</t>
  </si>
  <si>
    <t>RZS02.12.2.</t>
  </si>
  <si>
    <t>Zużycie materiałów i energii</t>
  </si>
  <si>
    <t>RZS02.12.3.</t>
  </si>
  <si>
    <t>Usługi obce</t>
  </si>
  <si>
    <t>RZS02.12.4.</t>
  </si>
  <si>
    <t>Bieżące wpłaty na fundusz stabilizacyjny</t>
  </si>
  <si>
    <t>RZS02.12.5.</t>
  </si>
  <si>
    <t>Podatki i opłaty</t>
  </si>
  <si>
    <t>RZS02.12.6.</t>
  </si>
  <si>
    <t>Wynagrodzenia oraz ubezpieczenia społeczne i inne świadczenia</t>
  </si>
  <si>
    <t>RZS02.12.7.</t>
  </si>
  <si>
    <t>Pozostałe koszty rodzajowe</t>
  </si>
  <si>
    <t>RZS02.13.</t>
  </si>
  <si>
    <t>Rezerwy i rozwiązane rezerwy - netto</t>
  </si>
  <si>
    <t>RZS02.13.1.</t>
  </si>
  <si>
    <t>Na zobowiązania pozabilansowe finansowe</t>
  </si>
  <si>
    <t>RZS02.13.2.</t>
  </si>
  <si>
    <t>Pozostałe rezerwy</t>
  </si>
  <si>
    <t>RZS02.14.</t>
  </si>
  <si>
    <t>Odpisy aktualizujące z tytułu utraty wartości i rozwiązane odpisy aktualizujące z tytułu utraty wartości aktywów finansowych - netto</t>
  </si>
  <si>
    <t>RZS02.14.1.</t>
  </si>
  <si>
    <t>Aktywa finansowe dostępne sprzedaży</t>
  </si>
  <si>
    <t>RZS02.14.2.</t>
  </si>
  <si>
    <t>RZS02.14.3.</t>
  </si>
  <si>
    <t>RZS02.15.</t>
  </si>
  <si>
    <t>Wynik działalności operacyjnej</t>
  </si>
  <si>
    <t>RZS02.16.</t>
  </si>
  <si>
    <t>Wynik operacji nadzwyczajnych</t>
  </si>
  <si>
    <t>RZS02.16.1.</t>
  </si>
  <si>
    <t>Zyski nadzwyczajne</t>
  </si>
  <si>
    <t>RZS02.16.2.</t>
  </si>
  <si>
    <t>Straty nadzwyczajne</t>
  </si>
  <si>
    <t>RZS02.17.</t>
  </si>
  <si>
    <t>Zysk (strata) brutto</t>
  </si>
  <si>
    <t>RZS02.18.</t>
  </si>
  <si>
    <t>Podatek dochodowy</t>
  </si>
  <si>
    <t>RZS02.19.</t>
  </si>
  <si>
    <t>Pozostałe obowiązkowe zmniejszenie zysku (zwiększenie straty)</t>
  </si>
  <si>
    <t>RZS02.20.</t>
  </si>
  <si>
    <t>RZS02 - Rachunek zysków i strat</t>
  </si>
  <si>
    <t>ZZFW01 - Zestawienie zmian w funduszach własnych</t>
  </si>
  <si>
    <t>RPP01 - Rachunek przepływów pieniężnych (dla kas stosujących metodę bezpośrednią)</t>
  </si>
  <si>
    <t>Inne korekty</t>
  </si>
  <si>
    <t>RPP02 - Rachunek przepływów pieniężnych (dla kas stosujących metodę pośrednią)</t>
  </si>
  <si>
    <t>GAP01 - Gotówka i inne aktywa pieniężne</t>
  </si>
  <si>
    <t>Gotówka i inne aktywa pieniężne</t>
  </si>
  <si>
    <t>GAP01.1.</t>
  </si>
  <si>
    <t>GAP01.1.1.</t>
  </si>
  <si>
    <t>Gotówka</t>
  </si>
  <si>
    <t>GAP01.1.2.</t>
  </si>
  <si>
    <t>Pozostałe środki w kasie</t>
  </si>
  <si>
    <t>GAP01.2.</t>
  </si>
  <si>
    <t>Środki na rachunkach i ekwiwalenty środków pieniężnych</t>
  </si>
  <si>
    <t>GAP01.2.1.</t>
  </si>
  <si>
    <t>Środki na rachunkach bieżących w bankach</t>
  </si>
  <si>
    <t>GAP01.2.2.</t>
  </si>
  <si>
    <t>Środki na rachunkach bieżących w Kasie Krajowej</t>
  </si>
  <si>
    <t>GAP01.2.3.</t>
  </si>
  <si>
    <t>GAP01.2.4.</t>
  </si>
  <si>
    <t>Papiery wartościowe</t>
  </si>
  <si>
    <t>GAP01.3.</t>
  </si>
  <si>
    <t>AF01 - Aktywa finansowe wyceniane w wartości godziwej przez wynik finansowy</t>
  </si>
  <si>
    <t>AF01.1.</t>
  </si>
  <si>
    <t>AF01.1.1.</t>
  </si>
  <si>
    <t>AF01.1.2.</t>
  </si>
  <si>
    <t>AF01.1.3.</t>
  </si>
  <si>
    <t>AF01.1.4.</t>
  </si>
  <si>
    <t>AF01.2.</t>
  </si>
  <si>
    <t>AF01.2.1.</t>
  </si>
  <si>
    <t>AF01.2.2.</t>
  </si>
  <si>
    <t>Obligacje</t>
  </si>
  <si>
    <t>AF01.2.3.</t>
  </si>
  <si>
    <t>AF01.3.</t>
  </si>
  <si>
    <t>Pozostałe należności</t>
  </si>
  <si>
    <t>AF01.3.1.</t>
  </si>
  <si>
    <t>AF01.3.2.</t>
  </si>
  <si>
    <t>AF01.3.3.</t>
  </si>
  <si>
    <t>AF01.3.4.</t>
  </si>
  <si>
    <t>AF01.3.5.</t>
  </si>
  <si>
    <t>AF01.3.6.</t>
  </si>
  <si>
    <t>AF01.3.7.</t>
  </si>
  <si>
    <t>AF01.4.</t>
  </si>
  <si>
    <t>Cena nabycia</t>
  </si>
  <si>
    <t>AF02.1.</t>
  </si>
  <si>
    <t>AF02.1.1.</t>
  </si>
  <si>
    <t>AF02.1.2.</t>
  </si>
  <si>
    <t>AF02.1.3.</t>
  </si>
  <si>
    <t>AF02.1.4.</t>
  </si>
  <si>
    <t>AF02.2.</t>
  </si>
  <si>
    <t>AF02.2.1.</t>
  </si>
  <si>
    <t>AF02.2.2.</t>
  </si>
  <si>
    <t>AF02.2.3.</t>
  </si>
  <si>
    <t>AF02.3.</t>
  </si>
  <si>
    <t>AF02.3.1.</t>
  </si>
  <si>
    <t>AF02.3.2.</t>
  </si>
  <si>
    <t>AF02.3.3.</t>
  </si>
  <si>
    <t>AF02.3.4.</t>
  </si>
  <si>
    <t>AF02.3.5.</t>
  </si>
  <si>
    <t>AF02.3.6.</t>
  </si>
  <si>
    <t>AF02.3.7.</t>
  </si>
  <si>
    <t>AF02.4.</t>
  </si>
  <si>
    <t>AF02 - Aktywa finansowe przeznaczone do obrotu</t>
  </si>
  <si>
    <t>AF03 - Aktywa finansowe dostępne do sprzedaży</t>
  </si>
  <si>
    <t>Wartość godziwa aktywów bez utraty wartości</t>
  </si>
  <si>
    <t>Wartość godziwa aktywów z utratą wartości</t>
  </si>
  <si>
    <t>AF03.1.</t>
  </si>
  <si>
    <t>AF03.1.1.</t>
  </si>
  <si>
    <t>AF03.1.2.</t>
  </si>
  <si>
    <t>AF03.1.3.</t>
  </si>
  <si>
    <t>AF03.1.4.</t>
  </si>
  <si>
    <t>AF03.2.</t>
  </si>
  <si>
    <t>AF03.2.1.</t>
  </si>
  <si>
    <t>AF03.2.2.</t>
  </si>
  <si>
    <t>AF03.2.3.</t>
  </si>
  <si>
    <t>AF03.3.</t>
  </si>
  <si>
    <t>AF03.3.1.</t>
  </si>
  <si>
    <t>AF03.3.2.</t>
  </si>
  <si>
    <t>AF03.3.3.</t>
  </si>
  <si>
    <t>AF03.3.4.</t>
  </si>
  <si>
    <t>AF03.3.5.</t>
  </si>
  <si>
    <t>AF03.3.6.</t>
  </si>
  <si>
    <t>AF03.3.7.</t>
  </si>
  <si>
    <t>AF03.4.</t>
  </si>
  <si>
    <t>Wartość bilansowa brutto aktywów bez utraty wartości</t>
  </si>
  <si>
    <t>Wartość bilansowa brutto aktywów z utratą wartości</t>
  </si>
  <si>
    <t>AF04.1.</t>
  </si>
  <si>
    <t>AF04.1.1.</t>
  </si>
  <si>
    <t>AF04.1.2.</t>
  </si>
  <si>
    <t>AF04.1.3.</t>
  </si>
  <si>
    <t>AF04.1.4.</t>
  </si>
  <si>
    <t>AF04.1.5.</t>
  </si>
  <si>
    <t>AF04.1.6.</t>
  </si>
  <si>
    <t>AF04.1.7.</t>
  </si>
  <si>
    <t>AF04.2.</t>
  </si>
  <si>
    <t>AF04.2.1.</t>
  </si>
  <si>
    <t>AF04.2.2.</t>
  </si>
  <si>
    <t>AF04.2.3.</t>
  </si>
  <si>
    <t>AF04.3.</t>
  </si>
  <si>
    <t>AF04.3.1.</t>
  </si>
  <si>
    <t>AF04.3.2.</t>
  </si>
  <si>
    <t>AF04.3.3.</t>
  </si>
  <si>
    <t>AF04.3.4.</t>
  </si>
  <si>
    <t>AF04.3.5.</t>
  </si>
  <si>
    <t>AF04.3.6.</t>
  </si>
  <si>
    <t>AF04.3.7.</t>
  </si>
  <si>
    <t>AF04.4.</t>
  </si>
  <si>
    <t>AF04 - Kredyty i pożyczki oraz inne należności</t>
  </si>
  <si>
    <t>AF05 - Aktywa finansowe utrzymywane do terminu wymagalności</t>
  </si>
  <si>
    <t>AF05.1.</t>
  </si>
  <si>
    <t>AF05.1.1.</t>
  </si>
  <si>
    <t>AF05.1.2.</t>
  </si>
  <si>
    <t>AF05.1.3.</t>
  </si>
  <si>
    <t>AF05.2.</t>
  </si>
  <si>
    <t>AF05.2.1.</t>
  </si>
  <si>
    <t>AF05.2.2.</t>
  </si>
  <si>
    <t>AF05.2.3.</t>
  </si>
  <si>
    <t>AF05.2.4.</t>
  </si>
  <si>
    <t>AF05.2.5.</t>
  </si>
  <si>
    <t>AF05.2.6.</t>
  </si>
  <si>
    <t>AF05.2.7.</t>
  </si>
  <si>
    <t>AF05.3.</t>
  </si>
  <si>
    <t>AT01 - Aktywa trwałe</t>
  </si>
  <si>
    <t>ST01 - Rzeczowe aktywa trwałe - Zmiana stanu środków trwałych</t>
  </si>
  <si>
    <t>Wartość brutto</t>
  </si>
  <si>
    <t>Zwiększenia</t>
  </si>
  <si>
    <t>Odpisy aktualizujące</t>
  </si>
  <si>
    <t>ST02 - Pozostałe rzeczowe aktywa trwałe używane przez kasę</t>
  </si>
  <si>
    <t>ST03 - Rzeczowe aktywa trwałe - Środki trwałe w budowie</t>
  </si>
  <si>
    <t>WNIP01 - Wartości niematerialne i prawne - Zmiana stanu wartości niematerialnych i prawnych</t>
  </si>
  <si>
    <t>RMK01 - Rozliczenia międzyokresowe - aktywa</t>
  </si>
  <si>
    <t>PA01 - Inne aktywa</t>
  </si>
  <si>
    <t>ZF02 - Zobowiązania finansowe w wartości bilansowej</t>
  </si>
  <si>
    <t>Przeznaczone do obrotu</t>
  </si>
  <si>
    <t>Wyceniane w wartości godziwej przez wynik finansowy</t>
  </si>
  <si>
    <t>Pozostałe wyceniane według skorygowanej ceny nabycia</t>
  </si>
  <si>
    <t>ZF02.1.</t>
  </si>
  <si>
    <t>ZF02.1.1.</t>
  </si>
  <si>
    <t>ZF02.1.2.</t>
  </si>
  <si>
    <t>ZF02.1.3.</t>
  </si>
  <si>
    <t>ZF02.1.4.</t>
  </si>
  <si>
    <t>ZF02.1.5.</t>
  </si>
  <si>
    <t>ZF02.1.6.</t>
  </si>
  <si>
    <t>ZF02.2.</t>
  </si>
  <si>
    <t>Zobowiązania z tytułu własnej emisji</t>
  </si>
  <si>
    <t>ZF02.2.1.</t>
  </si>
  <si>
    <t>ZF02.2.2.</t>
  </si>
  <si>
    <t>ZF02.2.3.</t>
  </si>
  <si>
    <t>ZF02.2.4.</t>
  </si>
  <si>
    <t>ZF02.2.5.</t>
  </si>
  <si>
    <t>ZF02.2.6.</t>
  </si>
  <si>
    <t>ZF02.2.7.</t>
  </si>
  <si>
    <t>ZF02.2.7.1.</t>
  </si>
  <si>
    <t>w tym: Bankowy Fundusz Gwarancyjny</t>
  </si>
  <si>
    <t>ZF02.2.7.2.</t>
  </si>
  <si>
    <t>w tym: Kasa Krajowa</t>
  </si>
  <si>
    <t>ZF02.2.8.</t>
  </si>
  <si>
    <t>ZF02.2.9.</t>
  </si>
  <si>
    <t>ZF02.3.</t>
  </si>
  <si>
    <t>ZF02.3.1.</t>
  </si>
  <si>
    <t>ZF02.3.2.</t>
  </si>
  <si>
    <t>ZF02.3.3.</t>
  </si>
  <si>
    <t>ZF02.3.4.</t>
  </si>
  <si>
    <t>ZF02.3.5.</t>
  </si>
  <si>
    <t>ZF02.3.6.</t>
  </si>
  <si>
    <t>ZF02.3.7.</t>
  </si>
  <si>
    <t>ZF02.3.8.</t>
  </si>
  <si>
    <t>ZF02.3.8.1.</t>
  </si>
  <si>
    <t>ZF02.3.8.2.</t>
  </si>
  <si>
    <t>ZF02.3.9.</t>
  </si>
  <si>
    <t>ZF02.3.10.</t>
  </si>
  <si>
    <t>ZF02.4.</t>
  </si>
  <si>
    <t>RE01 - Rezerwy</t>
  </si>
  <si>
    <t>ZWB01 - Zobowiązania z tytułu podatków</t>
  </si>
  <si>
    <t>FSIZ01 - Fundusze specjalne i inne zobowiązania</t>
  </si>
  <si>
    <t>RMK02 - Rozliczenia międzyokresowe - pasywa</t>
  </si>
  <si>
    <t>Inne zobowiązania</t>
  </si>
  <si>
    <t>Wartość udziałów członkowskich</t>
  </si>
  <si>
    <t>Udział % w funduszu udziałowym</t>
  </si>
  <si>
    <t>FW02.1.</t>
  </si>
  <si>
    <t>FW02.2.</t>
  </si>
  <si>
    <t>FW02.3.</t>
  </si>
  <si>
    <t>FW02.4.</t>
  </si>
  <si>
    <t>FW02.5.</t>
  </si>
  <si>
    <t>FW02.6.</t>
  </si>
  <si>
    <t>FW02.7.</t>
  </si>
  <si>
    <t>FW02.8.</t>
  </si>
  <si>
    <t>FW03 - Zmiany kapitału z aktualizacji wyceny w zakresie instrumentów finansowych</t>
  </si>
  <si>
    <t>ZPU02 - Ustanowione przez kasę zabezpieczenia majątkowe</t>
  </si>
  <si>
    <t>NLOK02.1.</t>
  </si>
  <si>
    <t>NLOK02.2.</t>
  </si>
  <si>
    <t>NLOK02.3.</t>
  </si>
  <si>
    <t>Inne podmioty za zgodą Komisji</t>
  </si>
  <si>
    <t>Lokaty dwumiesięczne</t>
  </si>
  <si>
    <t>Lokaty sześciomiesięczne</t>
  </si>
  <si>
    <t>Inne lokaty</t>
  </si>
  <si>
    <t>NLOK02.4.</t>
  </si>
  <si>
    <t>DPW02 - Instrumenty kapitałowe i dłużne papiery wartościowe - informacja o utracie wartości</t>
  </si>
  <si>
    <t>DPW04 - Instrumenty kapitałowe w podziale na podmioty oraz według produktów</t>
  </si>
  <si>
    <t>DPW05 - Inwestycje w udziały, akcje i wkłady w innych podmiotach</t>
  </si>
  <si>
    <t>powyżej 3 miesięcy do 6 miesięcy</t>
  </si>
  <si>
    <t>powyżej 6 miesięcy do 1 roku</t>
  </si>
  <si>
    <t>powyżej 1 roku do 3 lat</t>
  </si>
  <si>
    <t>DPW06 - Dłużne papiery wartościowe według wartości bilansowej w podziale na terminy zapadalności oraz według produktów</t>
  </si>
  <si>
    <t>DPW07 - Dłużne papiery wartościowe według wartości bilansowej w podziale na terminy zapadalności oraz według podmiotów</t>
  </si>
  <si>
    <t>NKIP01 - Kredyty i pożyczki oraz pozostałe należności, z wyłączeniem ujmowanych w wartości godziwej przez wynik finansowy, w tym do obrotu - w podziale na zabezpieczenia oraz według podmiotów</t>
  </si>
  <si>
    <t>NKIP02 - Kredyty i pożyczki oraz pozostałe należności, z wyłączeniem ujmowanych w wartości godziwej przez wynik finansowy, w tym do obrotu - w podziale na zabezpieczenia oraz według produktów</t>
  </si>
  <si>
    <t>NKIP03 - Kredyty i pożyczki oraz pozostałe należności, z wyłączeniem ujmowanych w wartości godziwej przez wynik finansowy, w tym do obrotu - w podziale na kategorie ryzyka określone w przepisach wykonawczych wydanych na podstawie art. 81 ust. 2 pkt 8a ustawy z dnia 29 września 1994 r. o rachunkowości (Dz. U. z 2016 r. poz. 1047, z późn. zm.)  oraz według podmiotów</t>
  </si>
  <si>
    <t>Należności regularne</t>
  </si>
  <si>
    <t>Przeterminowane od 1 dnia do 1 miesiąca włącznie
(oraz brak obaw odnośnie sytuacji ekonomiczno- finansowej)</t>
  </si>
  <si>
    <t>Nieprzeterminowane
(oraz brak obaw odnośnie sytuacji ekonomiczno- finansowej)</t>
  </si>
  <si>
    <t>Przeterminowane powyżej 1 miesiąca do 3 miesięcy włącznie
(oraz brak obaw odnośnie sytuacji ekonomiczno- finansowej)</t>
  </si>
  <si>
    <t>Należności zagrożone</t>
  </si>
  <si>
    <t>NKIP04 - Kredyty i pożyczki oraz pozostałe należności, z wyłączeniem ujmowanych w wartości godziwej przez wynik finansowy, w tym do obrotu - w podziale na kategorie ryzyka określone w przepisach wykonawczych wydanych na podstawie art. 81 ust. 2 pkt 8a ustawy z dnia 29 września 1994 r. o rachunkowości (Dz. U. z 2016 r. poz. 1047, z późn. zm.)  oraz według produktów</t>
  </si>
  <si>
    <t>NKIP05 - Kredyty i pożyczki oraz pozostałe należności, z wyłączeniem ujmowanych w wartości godziwej przez wynik finansowy, w tym do obrotu - według podmiotów</t>
  </si>
  <si>
    <t>Zabezpieczenia pomniejszające wartość podstawy tworzenia odpisu</t>
  </si>
  <si>
    <t>Wartość udzielonego kredytu i pożyczki lub innych należności</t>
  </si>
  <si>
    <t>Wartość pozostałego do spłaty kapitału kredytu i pożyczki lub innych należności</t>
  </si>
  <si>
    <t>Nierozliczone prowizje lub opłaty</t>
  </si>
  <si>
    <t>Nierozliczone koszty</t>
  </si>
  <si>
    <t>Odsetki umowne</t>
  </si>
  <si>
    <t>Odsetki karne lub ustawowe</t>
  </si>
  <si>
    <t>Koszty windykacji</t>
  </si>
  <si>
    <t>NKIP05.1.</t>
  </si>
  <si>
    <t>NKIP05.1.1.</t>
  </si>
  <si>
    <t>NKIP05.1.2.</t>
  </si>
  <si>
    <t>NKIP05.1.3.</t>
  </si>
  <si>
    <t>NKIP05.1.4.</t>
  </si>
  <si>
    <t>NKIP05.1.5.</t>
  </si>
  <si>
    <t>NKIP05.1.6.</t>
  </si>
  <si>
    <t>NKIP05.2.</t>
  </si>
  <si>
    <t>Należności z prawdopodobieństwem wystąpienia nieściągalności</t>
  </si>
  <si>
    <t>NKIP05.2.1.</t>
  </si>
  <si>
    <t>NKIP05.2.2.</t>
  </si>
  <si>
    <t>NKIP05.2.3.</t>
  </si>
  <si>
    <t>NKIP05.2.4.</t>
  </si>
  <si>
    <t>NKIP05.2.5.</t>
  </si>
  <si>
    <t>NKIP05.2.6.</t>
  </si>
  <si>
    <t>NKIP05.2.7.</t>
  </si>
  <si>
    <t>NKIP05.3.</t>
  </si>
  <si>
    <t>Należności o znacznym stopniu prawdopodobieństwa nieściągalności</t>
  </si>
  <si>
    <t>NKIP05.3.1.</t>
  </si>
  <si>
    <t>NKIP05.3.2.</t>
  </si>
  <si>
    <t>NKIP05.3.3.</t>
  </si>
  <si>
    <t>NKIP05.3.4.</t>
  </si>
  <si>
    <t>NKIP05.3.5.</t>
  </si>
  <si>
    <t>NKIP05.3.6.</t>
  </si>
  <si>
    <t>NKIP05.4.</t>
  </si>
  <si>
    <t>Należności nieściągalne</t>
  </si>
  <si>
    <t>NKIP05.4.1.</t>
  </si>
  <si>
    <t>NKIP05.4.2.</t>
  </si>
  <si>
    <t>NKIP05.4.3.</t>
  </si>
  <si>
    <t>NKIP05.4.4.</t>
  </si>
  <si>
    <t>NKIP05.4.5.</t>
  </si>
  <si>
    <t>NKIP05.4.6.</t>
  </si>
  <si>
    <t>NKIP05.4.7.</t>
  </si>
  <si>
    <t>NKIP05.5.</t>
  </si>
  <si>
    <t>NKIP06 - Kredyty i pożyczki oraz pozostałe należności (wszystkie portfele) według zabezpieczeń, wartość brutto</t>
  </si>
  <si>
    <t>środki pieniężne</t>
  </si>
  <si>
    <t>NKIP07 - Kredyty i pożyczki na nieruchomości według terminów pierwotnych</t>
  </si>
  <si>
    <t>od 1 roku do 2 lat</t>
  </si>
  <si>
    <t>od 2 lat do 3 lat</t>
  </si>
  <si>
    <t>od 3 lat do 5 lat</t>
  </si>
  <si>
    <t>od 5 lat do 10 lat</t>
  </si>
  <si>
    <t>Należności nieściągalne, stan na początek okresu</t>
  </si>
  <si>
    <t>Odpisane</t>
  </si>
  <si>
    <t>Umorzone w okresie sprawozdawczym</t>
  </si>
  <si>
    <t>Spłacone w okresie sprawozdawczym</t>
  </si>
  <si>
    <t>Należności nieściągalne, na koniec okresu</t>
  </si>
  <si>
    <t>Odsetki na koniec okresu</t>
  </si>
  <si>
    <t>NKIP08.1.</t>
  </si>
  <si>
    <t>Należności ogółem</t>
  </si>
  <si>
    <t>NKIP08.1.1.</t>
  </si>
  <si>
    <t>NKIP08.1.2.</t>
  </si>
  <si>
    <t>NKIP08.1.3.</t>
  </si>
  <si>
    <t>NKIP08.1.4.</t>
  </si>
  <si>
    <t>NKIP08.1.5.</t>
  </si>
  <si>
    <t>NKIP08.1.6.</t>
  </si>
  <si>
    <t>NKIP08.1.7.</t>
  </si>
  <si>
    <t>NKIP08 - Informacja na temat ryzyka kredytowego oraz odpisów aktualizujących z tytułu utraty wartości - należności nieściągalne spisane w ciężar odpisów z tytułu utraty wartości</t>
  </si>
  <si>
    <t>Wartość bilansowa brutto ekspozycji bez rozpoznanej utraty wartości</t>
  </si>
  <si>
    <t>Wartość bilansowa brutto ekspozycji z rozpoznaną utratą wartości</t>
  </si>
  <si>
    <t>Odpis aktualizujący z tytułu utraty wartości</t>
  </si>
  <si>
    <t>NKIP09.1.</t>
  </si>
  <si>
    <t>Należności objęte restrukturyzacją</t>
  </si>
  <si>
    <t>NKIP09.1.1.</t>
  </si>
  <si>
    <t>NKIP09.1.2.</t>
  </si>
  <si>
    <t>NKIP09.1.3.</t>
  </si>
  <si>
    <t>NKIP09.1.4.</t>
  </si>
  <si>
    <t>NKIP09.1.5.</t>
  </si>
  <si>
    <t>NKIP09.1.6.</t>
  </si>
  <si>
    <t>NKIP09.1.7.</t>
  </si>
  <si>
    <t>NKIP09 - Należności objęte restrukturyzacją (pozostałe należności ze wszystkich portfeli oraz portfel kredyty i pożyczki oraz inne należności)</t>
  </si>
  <si>
    <t>Przeterminowane powyżej 1 miesiąca do 3 miesięcy włącznie</t>
  </si>
  <si>
    <t>Brakujący odpis aktualizujący</t>
  </si>
  <si>
    <t>Wartość zabezpieczenia</t>
  </si>
  <si>
    <t>NKIP10.1.</t>
  </si>
  <si>
    <t>NKIP10.2.</t>
  </si>
  <si>
    <t>NKIP10.4.</t>
  </si>
  <si>
    <t>NKIP10.5.</t>
  </si>
  <si>
    <t>NKIP10.6.</t>
  </si>
  <si>
    <t>NKIP10.7.</t>
  </si>
  <si>
    <t>NKIP10.8.</t>
  </si>
  <si>
    <t>NKIP10 - Należności z odroczonym terminem zapłaty oraz należności przeterminowane i należności sporne, na które nie utworzono odpisu aktualizującego oraz według podmiotów</t>
  </si>
  <si>
    <t>Należności z prawdopodobieństwem wystąpienia nieściągalności (opóźnienie w spłacie kapitału lub odsetek przekracza 3 miesiące i nie przekracza 6 miesięcy)</t>
  </si>
  <si>
    <t>Należności o znacznym stopniu wystąpienia prawdopodobieństwa nieściągalności (opóźnienie w spłacie kapitału lub odsetek przekracza 6 miesięcy i nie przekracza 12 miesięcy)</t>
  </si>
  <si>
    <t>Należności nieściągalne (termin spłaty został przekroczony powyżej 12 miesięcy)</t>
  </si>
  <si>
    <t>NKIP10.3.</t>
  </si>
  <si>
    <t>NKIP11.1.</t>
  </si>
  <si>
    <t>NKIP11.2.</t>
  </si>
  <si>
    <t>NKIP11.3.</t>
  </si>
  <si>
    <t>NKIP11.3.1.</t>
  </si>
  <si>
    <t>NKIP11.4.</t>
  </si>
  <si>
    <t>NKIP11.5.</t>
  </si>
  <si>
    <t>NKIP11.6.</t>
  </si>
  <si>
    <t>NKIP11.7.</t>
  </si>
  <si>
    <t>NKIP11 - Należności z odroczonym terminem zapłaty oraz należności przeterminowane i należności sporne, na które nie utworzono odpisu aktualizującego oraz według produktów</t>
  </si>
  <si>
    <t>NWTZ02 - Kredyty i pożyczki oraz inne należności według wartości bilansowej w podziale na terminy pierwotne oraz według podmiotów</t>
  </si>
  <si>
    <t>NWTZ02.1.</t>
  </si>
  <si>
    <t>NWTZ02.2.</t>
  </si>
  <si>
    <t>NWTZ02.3.</t>
  </si>
  <si>
    <t>NWTZ02.4.</t>
  </si>
  <si>
    <t>NWTZ02.5.</t>
  </si>
  <si>
    <t>NWTZ02.6.</t>
  </si>
  <si>
    <t>NWTZ02.7.</t>
  </si>
  <si>
    <t>NWTZ02.8.</t>
  </si>
  <si>
    <t>Wartość początkowa</t>
  </si>
  <si>
    <t>Z terminem pierwotnym</t>
  </si>
  <si>
    <t>Ilość</t>
  </si>
  <si>
    <t>NWTZ03.1.</t>
  </si>
  <si>
    <t>NWTZ03.1.1.</t>
  </si>
  <si>
    <t>do 2 tys. zł włącznie</t>
  </si>
  <si>
    <t>NWTZ03.1.2.</t>
  </si>
  <si>
    <t>powyżej 2 tys. do 5 tys. zł włącznie</t>
  </si>
  <si>
    <t>NWTZ03.1.3.</t>
  </si>
  <si>
    <t>powyżej 5 tys. do 10 tys. zł włącznie</t>
  </si>
  <si>
    <t>NWTZ03.1.4.</t>
  </si>
  <si>
    <t>powyżej 10 tys. do 30 tys. zł włącznie</t>
  </si>
  <si>
    <t>NWTZ03.1.5.</t>
  </si>
  <si>
    <t>powyżej 30 tys. do 50 tys. zł włącznie</t>
  </si>
  <si>
    <t>NWTZ03.1.6.</t>
  </si>
  <si>
    <t>powyżej 50 tys. do 100 tys. zł włącznie</t>
  </si>
  <si>
    <t>NWTZ03.1.7.</t>
  </si>
  <si>
    <t>powyżej 100 tys. do 500 tys. zł włącznie</t>
  </si>
  <si>
    <t>NWTZ03.1.8.</t>
  </si>
  <si>
    <t>powyżej 500 tys. zł do 1 mln zł włącznie</t>
  </si>
  <si>
    <t>NWTZ03.1.9.</t>
  </si>
  <si>
    <t>powyżej 1 mln zł</t>
  </si>
  <si>
    <t>NWTZ03.2.</t>
  </si>
  <si>
    <t>NWTZ03.2.1.</t>
  </si>
  <si>
    <t>NWTZ03.2.3.</t>
  </si>
  <si>
    <t>NWTZ03.2.4.</t>
  </si>
  <si>
    <t>NWTZ03.2.5.</t>
  </si>
  <si>
    <t>NWTZ03.2.6.</t>
  </si>
  <si>
    <t>NWTZ03.2.7.</t>
  </si>
  <si>
    <t>NWTZ03.2.8.</t>
  </si>
  <si>
    <t>NWTZ03.2.9.</t>
  </si>
  <si>
    <t>NWTZ03 - Kredyty i pożyczki oraz pozostałe należności (wszystkie portfele) według wartości początkowej i terminów pierwotnych</t>
  </si>
  <si>
    <t>NWTZ04 - Kredyty i pożyczki oraz pozostałe należności (wszystkie portfele) według wartości początkowej i terminów zapadalności</t>
  </si>
  <si>
    <t>RSP01 - Ryzyko stopy procentowej - zestawienie pozycji według długości okresu przeszacowania</t>
  </si>
  <si>
    <t>RSP02 - Ryzyko stopy procentowej - zaktualizowany średni okres zwrotu</t>
  </si>
  <si>
    <t>RSP03 - Ryzyko stopy procentowej - informacje dodatkowe</t>
  </si>
  <si>
    <t>powyżej 1 roku</t>
  </si>
  <si>
    <t>powyżej 5 lat</t>
  </si>
  <si>
    <t>RSP04 - Dane służące obliczeniu oprocentowania wszystkich umów według terminów pierwotnych, w okresie sprawozdawczym</t>
  </si>
  <si>
    <t>RSP05 - Dane służące obliczeniu oprocentowania nowych umów według terminów pierwotnych</t>
  </si>
  <si>
    <t>NO01 - Kredyty i pożyczki oraz pozostałe należności, z wyłączeniem ujmowanych w wartości godziwej przez wynik finansowy, w tym do obrotu - według wartości bilansowej w podziale na waluty oraz według podmiotów i produktów</t>
  </si>
  <si>
    <t>AF06 - Utrata wartości dla aktywów finansowych w podziale na portfele</t>
  </si>
  <si>
    <t>Utrata wartości dla aktywów finansowych w podziale na portfele</t>
  </si>
  <si>
    <t>Okres bieżący</t>
  </si>
  <si>
    <t>Utrata wartości narastająco</t>
  </si>
  <si>
    <t>Saldo początkowe</t>
  </si>
  <si>
    <t>Wartość aktywów finansowych spisanych w ciężar odpisów aktualizujących</t>
  </si>
  <si>
    <t>Utworzone odpisy aktualizujące z tytułu utraty wartości w danym okresie</t>
  </si>
  <si>
    <t>Rozwiązane odpisy aktualizujące z tytułu utraty wartości w danym okresie</t>
  </si>
  <si>
    <t>Saldo końcowe</t>
  </si>
  <si>
    <t>Odzyskana wartość aktywów finansowych ujęta bezpośrednio w rachunku zysków i strat</t>
  </si>
  <si>
    <t>AF06.1.</t>
  </si>
  <si>
    <t>Aktywa finansowe przeznaczone do sprzedaży</t>
  </si>
  <si>
    <t>AF06.1.1.</t>
  </si>
  <si>
    <t>AF06.1.2.</t>
  </si>
  <si>
    <t>AF06.1.3.</t>
  </si>
  <si>
    <t>AF06.2.</t>
  </si>
  <si>
    <t>AF06.2.1.</t>
  </si>
  <si>
    <t>AF06.2.2.</t>
  </si>
  <si>
    <t>AF06.2.3.</t>
  </si>
  <si>
    <t>AF06.3.</t>
  </si>
  <si>
    <t>AF06.3.1.</t>
  </si>
  <si>
    <t>AF06.3.2.</t>
  </si>
  <si>
    <t>AF06.4.</t>
  </si>
  <si>
    <t>AF06.5.</t>
  </si>
  <si>
    <t>Przychody z tytułu odsetek od aktywów finansowych z utratą wartości</t>
  </si>
  <si>
    <t>AF08 - Aktywa finansowe stanowiące zabezpieczenie: wyłączenia i zobowiązania finansowe powiązane z przeniesionymi aktywami finansowymi</t>
  </si>
  <si>
    <t>AF07 - Utrata wartości dla aktywów finansowych w podziale na produkty i podmioty</t>
  </si>
  <si>
    <t>AF09 - Sprzedaż wierzytelności</t>
  </si>
  <si>
    <t>ZF03 - Zobowiązania finansowe według wartości bilansowej w podziale na terminy pierwotne według podmiotów</t>
  </si>
  <si>
    <t>powyżej 3 lat do 5 lat</t>
  </si>
  <si>
    <t>ZF03.1.</t>
  </si>
  <si>
    <t>ZF03.1.1.</t>
  </si>
  <si>
    <t>ZF03.1.2.</t>
  </si>
  <si>
    <t>ZF03.1.3.</t>
  </si>
  <si>
    <t>ZF03.1.4.</t>
  </si>
  <si>
    <t>ZF03.1.5.</t>
  </si>
  <si>
    <t>ZF03.1.6.</t>
  </si>
  <si>
    <t>ZF03.1.7.</t>
  </si>
  <si>
    <t>ZF03.1.8.</t>
  </si>
  <si>
    <t>ZF03.2.</t>
  </si>
  <si>
    <t>ZF03.2.1.</t>
  </si>
  <si>
    <t>ZF03.2.2.</t>
  </si>
  <si>
    <t>ZF03.2.3.</t>
  </si>
  <si>
    <t>ZF03.2.4.</t>
  </si>
  <si>
    <t>ZF03.2.5.</t>
  </si>
  <si>
    <t>ZF03.2.6.</t>
  </si>
  <si>
    <t>ZF03.2.7.</t>
  </si>
  <si>
    <t>ZF03.2.7.1.</t>
  </si>
  <si>
    <t>ZF03.2.7.2.</t>
  </si>
  <si>
    <t>ZF03.2.8.</t>
  </si>
  <si>
    <t>ZF03.2.9.</t>
  </si>
  <si>
    <t>ZF03.3.</t>
  </si>
  <si>
    <t>ZF03.3.1.</t>
  </si>
  <si>
    <t>ZF03.3.2.</t>
  </si>
  <si>
    <t>ZF03.3.3.</t>
  </si>
  <si>
    <t>ZF03.3.3.1.</t>
  </si>
  <si>
    <t>ZF03.3.3.2.</t>
  </si>
  <si>
    <t>ZF03.3.3.2.1.</t>
  </si>
  <si>
    <t>w tym: środki pieniężne z funduszu stabilizacyjnego zaliczone do funduszy kasy</t>
  </si>
  <si>
    <t>ZF03.3.3.2.2.</t>
  </si>
  <si>
    <t>w tym: pozostałe środki pieniężne z funduszu stabilizacyjnego</t>
  </si>
  <si>
    <t>ZF03.4.</t>
  </si>
  <si>
    <t>ZF03.4.1.</t>
  </si>
  <si>
    <t>ZF03.4.2.</t>
  </si>
  <si>
    <t>ZF03.4.3.</t>
  </si>
  <si>
    <t>ZF03.4.4.</t>
  </si>
  <si>
    <t>ZF03.4.5.</t>
  </si>
  <si>
    <t>ZF03.4.6.</t>
  </si>
  <si>
    <t>ZF03.4.7.</t>
  </si>
  <si>
    <t>ZF03.4.8.</t>
  </si>
  <si>
    <t>ZF03.4.9.</t>
  </si>
  <si>
    <t>ZF03.4.10.</t>
  </si>
  <si>
    <t>ZF03.5.</t>
  </si>
  <si>
    <t>ZF03.3.4.</t>
  </si>
  <si>
    <t>Z terminem wymagalności</t>
  </si>
  <si>
    <t>ZF04.1.</t>
  </si>
  <si>
    <t>ZF04.1.1.</t>
  </si>
  <si>
    <t>ZF04.1.2.</t>
  </si>
  <si>
    <t>ZF04.1.3.</t>
  </si>
  <si>
    <t>ZF04.1.4.</t>
  </si>
  <si>
    <t>ZF04.1.5.</t>
  </si>
  <si>
    <t>ZF04.1.6.</t>
  </si>
  <si>
    <t>ZF04.1.7.</t>
  </si>
  <si>
    <t>ZF04.1.8.</t>
  </si>
  <si>
    <t>ZF04.2.</t>
  </si>
  <si>
    <t>ZF04.2.1.</t>
  </si>
  <si>
    <t>ZF04.2.2.</t>
  </si>
  <si>
    <t>ZF04.2.3.</t>
  </si>
  <si>
    <t>ZF04.2.4.</t>
  </si>
  <si>
    <t>ZF04.2.5.</t>
  </si>
  <si>
    <t>ZF04.2.6.</t>
  </si>
  <si>
    <t>ZF04.2.7.</t>
  </si>
  <si>
    <t>ZF04.2.7.1.</t>
  </si>
  <si>
    <t>ZF04.2.7.2.</t>
  </si>
  <si>
    <t>ZF04.2.8.</t>
  </si>
  <si>
    <t>ZF04.2.9.</t>
  </si>
  <si>
    <t>ZF04.3.</t>
  </si>
  <si>
    <t>ZF04.3.1.</t>
  </si>
  <si>
    <t>ZF04.3.2.</t>
  </si>
  <si>
    <t>ZF04.3.3.</t>
  </si>
  <si>
    <t>ZF04.3.3.1.</t>
  </si>
  <si>
    <t>ZF04.3.3.2.</t>
  </si>
  <si>
    <t>ZF04.3.3.2.1.</t>
  </si>
  <si>
    <t>ZF04.3.3.2.2.</t>
  </si>
  <si>
    <t>ZF04.4.</t>
  </si>
  <si>
    <t>ZF04.4.1.</t>
  </si>
  <si>
    <t>ZF04.4.2.</t>
  </si>
  <si>
    <t>ZF04.4.3.</t>
  </si>
  <si>
    <t>ZF04.4.4.</t>
  </si>
  <si>
    <t>ZF04.4.5.</t>
  </si>
  <si>
    <t>ZF04.4.6.</t>
  </si>
  <si>
    <t>ZF04.4.7.</t>
  </si>
  <si>
    <t>ZF04.4.8.</t>
  </si>
  <si>
    <t>ZF04.4.9.</t>
  </si>
  <si>
    <t>ZF04.4.10.</t>
  </si>
  <si>
    <t>ZF04.5.</t>
  </si>
  <si>
    <t>ZF04 - Zobowiązania finansowe według wartości bilansowej w podziale na terminy wymagalności według podmiotów</t>
  </si>
  <si>
    <t>ZF04.3.4.</t>
  </si>
  <si>
    <t>Zobowiązania z tytułu leasingu finansowego</t>
  </si>
  <si>
    <t>ZF05.1.</t>
  </si>
  <si>
    <t>ZF05.2.</t>
  </si>
  <si>
    <t>ZF05.3.</t>
  </si>
  <si>
    <t>ZF05.4.</t>
  </si>
  <si>
    <t>ZF05.5.</t>
  </si>
  <si>
    <t>ZF05.6.</t>
  </si>
  <si>
    <t>ZF05.7.</t>
  </si>
  <si>
    <t>ZF05.8.</t>
  </si>
  <si>
    <t>ZF05.9.</t>
  </si>
  <si>
    <t>ZF05.10.</t>
  </si>
  <si>
    <t>ZF05.11.</t>
  </si>
  <si>
    <t>ZF05 - Pozostałe zobowiązania w wartości bilansowej</t>
  </si>
  <si>
    <t>Inne waluty</t>
  </si>
  <si>
    <t>ZF06.1.</t>
  </si>
  <si>
    <t>Wkłady członkowskie</t>
  </si>
  <si>
    <t>ZF06.1.1.</t>
  </si>
  <si>
    <t>ZF06.1.2.</t>
  </si>
  <si>
    <t>ZF06.1.3.</t>
  </si>
  <si>
    <t>ZF06.1.4.</t>
  </si>
  <si>
    <t>ZF06.1.5.</t>
  </si>
  <si>
    <t>ZF06.1.6.</t>
  </si>
  <si>
    <t>ZF06.1.7.</t>
  </si>
  <si>
    <t>ZF06.1.8.</t>
  </si>
  <si>
    <t>ZF06.2.</t>
  </si>
  <si>
    <t>Gromadzone przez członków oszczędności</t>
  </si>
  <si>
    <t>ZF06.2.1.</t>
  </si>
  <si>
    <t>ZF06.2.2.</t>
  </si>
  <si>
    <t>ZF06.2.3.</t>
  </si>
  <si>
    <t>ZF06.2.4.</t>
  </si>
  <si>
    <t>ZF06.2.5.</t>
  </si>
  <si>
    <t>ZF06.2.6.</t>
  </si>
  <si>
    <t>ZF06.2.7.</t>
  </si>
  <si>
    <t>ZF06.3.</t>
  </si>
  <si>
    <t>ZF06 - Fundusz oszczędnościowo-pożyczkowy</t>
  </si>
  <si>
    <t>Zobowiązania z tytułu rachunków bieżących</t>
  </si>
  <si>
    <t>Zobowiązania z tytułu rachunków terminowych</t>
  </si>
  <si>
    <t>ZF07.1.</t>
  </si>
  <si>
    <t>ZF07.2.</t>
  </si>
  <si>
    <t>ZF07.3.</t>
  </si>
  <si>
    <t>ZF07.4.</t>
  </si>
  <si>
    <t>ZF07.5.</t>
  </si>
  <si>
    <t>ZF07.6.</t>
  </si>
  <si>
    <t>ZF07.7.</t>
  </si>
  <si>
    <t>ZF07.8.</t>
  </si>
  <si>
    <t>ZF07 - Zobowiązania finansowe z tytułu oszczędności i zabezpieczeń pieniężnych w wartości bilansowej</t>
  </si>
  <si>
    <t>ZF08 - Zobowiązania z tytułu zabezpieczeń pieniężnych oraz z tytułu oszczędności według wartości bilansowej w podziale na terminy pierwotne oraz według rodzaju</t>
  </si>
  <si>
    <t>Nowo założone</t>
  </si>
  <si>
    <t>powyżej 500 tys. do 1 mln zł</t>
  </si>
  <si>
    <t>Wypłacone</t>
  </si>
  <si>
    <t>W tym: zerwane przed terminem</t>
  </si>
  <si>
    <t>Stan depozytów na koniec okresu</t>
  </si>
  <si>
    <t>Rodzaj / Wartość kapitału</t>
  </si>
  <si>
    <t>ZF09.1.</t>
  </si>
  <si>
    <t>ZF09.1.1.</t>
  </si>
  <si>
    <t>ZF09.1.2.</t>
  </si>
  <si>
    <t>ZF09.1.3.</t>
  </si>
  <si>
    <t>ZF09.1.4.</t>
  </si>
  <si>
    <t>ZF09.1.5.</t>
  </si>
  <si>
    <t>ZF09.1.6.</t>
  </si>
  <si>
    <t>ZF09.1.7.</t>
  </si>
  <si>
    <t>ZF09.1.8.</t>
  </si>
  <si>
    <t>ZF09.1.9.</t>
  </si>
  <si>
    <t>ZF09.2.</t>
  </si>
  <si>
    <t>ZF09.2.1.</t>
  </si>
  <si>
    <t>ZF09.2.2.</t>
  </si>
  <si>
    <t>ZF09.2.3.</t>
  </si>
  <si>
    <t>ZF09.2.4.</t>
  </si>
  <si>
    <t>ZF09.2.5.</t>
  </si>
  <si>
    <t>ZF09.2.6.</t>
  </si>
  <si>
    <t>ZF09.2.7.</t>
  </si>
  <si>
    <t>ZF09.2.8.</t>
  </si>
  <si>
    <t>ZF09.2.9.</t>
  </si>
  <si>
    <t>ZF09.3.</t>
  </si>
  <si>
    <t>ZF09.3.1.</t>
  </si>
  <si>
    <t>ZF09.3.2.</t>
  </si>
  <si>
    <t>ZF09.3.3.</t>
  </si>
  <si>
    <t>ZF09.3.4.</t>
  </si>
  <si>
    <t>ZF09.3.5.</t>
  </si>
  <si>
    <t>ZF09.3.6.</t>
  </si>
  <si>
    <t>ZF09.3.7.</t>
  </si>
  <si>
    <t>ZF09.3.8.</t>
  </si>
  <si>
    <t>ZF09.3.9.</t>
  </si>
  <si>
    <t>ZF09.4.</t>
  </si>
  <si>
    <t>ZF09.4.1.</t>
  </si>
  <si>
    <t>ZF09.4.2.</t>
  </si>
  <si>
    <t>ZF09.4.3.</t>
  </si>
  <si>
    <t>ZF09.4.4.</t>
  </si>
  <si>
    <t>ZF09.4.5.</t>
  </si>
  <si>
    <t>ZF09.4.6.</t>
  </si>
  <si>
    <t>ZF09.4.7.</t>
  </si>
  <si>
    <t>ZF09.4.8.</t>
  </si>
  <si>
    <t>ZF09 - Zobowiązania z tytułu zabezpieczeń pieniężnych oraz z tytułu oszczędności według wartości bilansowej w podziale na terminy wymagalności oraz według rodzaju</t>
  </si>
  <si>
    <t>ZFW01 - Zobowiązania zaliczane do funduszy własnych za zgodą Komisji</t>
  </si>
  <si>
    <t>PO01 - Przychody z tytułu odsetek według rodzaju instrumentu finansowego</t>
  </si>
  <si>
    <t>w tym: gotówkowe</t>
  </si>
  <si>
    <t>PO02 - Przychody z tytułu odsetek według produktów</t>
  </si>
  <si>
    <t>KO01 - Koszty odsetek</t>
  </si>
  <si>
    <t>PIK01 - Pozostałe przychody i koszty operacyjne</t>
  </si>
  <si>
    <t>PIK02 - Koszty pracownicze</t>
  </si>
  <si>
    <t>PIK03 - Koszty działania kasy</t>
  </si>
  <si>
    <t>PIK04 - Wynik operacji nadzwyczajnych</t>
  </si>
  <si>
    <t>PIK05 - Podatek dochodowy od osób prawnych - struktura podatku dochodowego od osób prawnych</t>
  </si>
  <si>
    <t>PIK06 - Przychody i koszty z tytułu opłat i prowizji</t>
  </si>
  <si>
    <t>PIK07 - Zyski i straty z tytułu zobowiązań finansowych</t>
  </si>
  <si>
    <t>PIK08 - Zyski i straty z tytułu aktywów finansowych</t>
  </si>
  <si>
    <t>PIK09 - Przychody i koszty od środków pomocowych</t>
  </si>
  <si>
    <t>Kredyty i inne należności</t>
  </si>
  <si>
    <t>PIK10 - Aktywa przychodowe i nieprzychodowe</t>
  </si>
  <si>
    <t>PIK11 - Pasywa kosztowe i niekosztowe</t>
  </si>
  <si>
    <t>Odwrócenia</t>
  </si>
  <si>
    <t>Saldo</t>
  </si>
  <si>
    <t>OA01.1.</t>
  </si>
  <si>
    <t>Odpisy aktualizujące z tytułu utraty wartości aktywów finansowych</t>
  </si>
  <si>
    <t>OA01.1.1.</t>
  </si>
  <si>
    <t>Odpisy z tytułu utraty wartości aktywów finansowych wycenianych według ceny nabycia</t>
  </si>
  <si>
    <t>OA01.1.2.</t>
  </si>
  <si>
    <t>Odpisy z tytułu utraty wartości aktywów finansowych dostępnych do sprzedaży</t>
  </si>
  <si>
    <t>OA01.1.3.</t>
  </si>
  <si>
    <t>Odpisy z tytułu utraty wartości kredytów i innych należności wycenianych według modelu zamortyzowanego kosztu</t>
  </si>
  <si>
    <t>OA01.1.4.</t>
  </si>
  <si>
    <t>Odpisy z tytułu utraty wartości inwestycji utrzymywanych do terminu wymagalności</t>
  </si>
  <si>
    <t>OA01.2.</t>
  </si>
  <si>
    <t>Odpisy aktualizujące z tytułu utraty wartości aktywów niefinansowych</t>
  </si>
  <si>
    <t>OA01.2.1.</t>
  </si>
  <si>
    <t>Odpisy z tytułu utraty wartości nieruchomości i rzeczowych aktywów trwałych</t>
  </si>
  <si>
    <t>OA01.2.2.</t>
  </si>
  <si>
    <t>Odpisy z tytułu utraty wartości nieruchomości inwestycyjnych</t>
  </si>
  <si>
    <t>OA01.2.3.</t>
  </si>
  <si>
    <t>Odpisy z tytułu utraty wartości aktywów dotyczące inwestycji kapitałowych</t>
  </si>
  <si>
    <t>OA01.2.4.</t>
  </si>
  <si>
    <t>Odpisy z tytułu utraty wartości innych wartości niematerialnych i prawnych</t>
  </si>
  <si>
    <t>OA01.2.5.</t>
  </si>
  <si>
    <t>Odpisy z tytułu utraty wartości innych aktywów</t>
  </si>
  <si>
    <t>OA01.3.</t>
  </si>
  <si>
    <t>Odpisy aktualizujące z tytułu utraty wartości suma</t>
  </si>
  <si>
    <t>OA01 - Odpisy aktualizujące z tytułu utraty wartości - zmiana w bieżącym okresie sprawozdawczym</t>
  </si>
  <si>
    <t>Instrumenty dłużne</t>
  </si>
  <si>
    <t>Inne aktywa finansowe</t>
  </si>
  <si>
    <t>OA02.1.</t>
  </si>
  <si>
    <t>Odpisy aktualizujące - bilans otwarcia</t>
  </si>
  <si>
    <t>OA02.2.</t>
  </si>
  <si>
    <t>Spisanie w ciężar odpisów</t>
  </si>
  <si>
    <t>OA02.3.</t>
  </si>
  <si>
    <t>Utworzone odpisy</t>
  </si>
  <si>
    <t>OA02.4.</t>
  </si>
  <si>
    <t>OA02.5.</t>
  </si>
  <si>
    <t>Przemieszczenia pomiędzy grupami odpisów</t>
  </si>
  <si>
    <t>OA02.6.</t>
  </si>
  <si>
    <t>Odpisy aktualizujące - bilans zamknięcia</t>
  </si>
  <si>
    <t>OA02.7.</t>
  </si>
  <si>
    <t>Wartości odzyskane wykazane bezpośrednio w rachunku zysków i strat</t>
  </si>
  <si>
    <t>OA02.8.</t>
  </si>
  <si>
    <t>Korekty dokonane bezpośrednio w ciężar rachunku zysków i strat</t>
  </si>
  <si>
    <t>OA02 - Odpisy aktualizujące z tytułu utraty wartości - w podziale na rodzaje aktywów</t>
  </si>
  <si>
    <t>OA03 - Aktywa finansowe z tytułu kredytów i pożyczek, dłużnych papierów wartościowych oraz pozostałych należności, od których kasa nie nalicza odsetek</t>
  </si>
  <si>
    <t>OA03.1.</t>
  </si>
  <si>
    <t>OA03.1.1.</t>
  </si>
  <si>
    <t>OA03.1.2.</t>
  </si>
  <si>
    <t>OA03.1.3.</t>
  </si>
  <si>
    <t>Inne należności</t>
  </si>
  <si>
    <t>Należności od Skarbu Państwa</t>
  </si>
  <si>
    <t>kwotą pieniężną przelaną na rachunek kasy</t>
  </si>
  <si>
    <t xml:space="preserve">gwarancjami (poręczeniami) udzielonymi przez Skarb Państwa i Narodowy Bank Polski </t>
  </si>
  <si>
    <t xml:space="preserve">dłużnymi papierami wartościowymi, których emitentem jest Skarb Państwa i Narodowy Bank Polski </t>
  </si>
  <si>
    <t>Obligacje lub inne papiery wartościowe, których emitentem są banki</t>
  </si>
  <si>
    <t>Listy zastawne</t>
  </si>
  <si>
    <t>Inne kategorie lokat i inwestycji, za zgodą Komisji Nadzoru Finansowego</t>
  </si>
  <si>
    <t>Akcje podmiotów notowanych na giełdzie</t>
  </si>
  <si>
    <t>w tym: akcje</t>
  </si>
  <si>
    <t>w tym: udziały lub wkłady</t>
  </si>
  <si>
    <t>Suma aktywów</t>
  </si>
  <si>
    <t>IK02A.1.</t>
  </si>
  <si>
    <t>IK02A.2.</t>
  </si>
  <si>
    <t>IK02A.3.</t>
  </si>
  <si>
    <t>IK02A.4.</t>
  </si>
  <si>
    <t>IK02A.5.</t>
  </si>
  <si>
    <t>IK02A.5.1.</t>
  </si>
  <si>
    <t>IK02A.6.</t>
  </si>
  <si>
    <t>IK02A.7.</t>
  </si>
  <si>
    <t>IK02A.8.</t>
  </si>
  <si>
    <t>IK02A.9.</t>
  </si>
  <si>
    <t>IK02A.9.1.</t>
  </si>
  <si>
    <t>IK02A.9.2.</t>
  </si>
  <si>
    <t>IK02A.9.3.</t>
  </si>
  <si>
    <t>IK02A.10.</t>
  </si>
  <si>
    <t>IK02A.10.1.</t>
  </si>
  <si>
    <t>IK02A.11.</t>
  </si>
  <si>
    <t>IK02A.12.</t>
  </si>
  <si>
    <t>IK02A.13.</t>
  </si>
  <si>
    <t>IK02A.14.</t>
  </si>
  <si>
    <t>IK02A.15.</t>
  </si>
  <si>
    <t>IK02A.16.</t>
  </si>
  <si>
    <t>IK02A.17.</t>
  </si>
  <si>
    <t>IK02A.18.</t>
  </si>
  <si>
    <t>IK02A.19.</t>
  </si>
  <si>
    <t>IK02A.19.1.</t>
  </si>
  <si>
    <t>IK02A.20.</t>
  </si>
  <si>
    <t>IK02A.20.1.</t>
  </si>
  <si>
    <t>IK02A.21.</t>
  </si>
  <si>
    <t>IK02 - Inwestycje kasy</t>
  </si>
  <si>
    <t>PLK02.1.</t>
  </si>
  <si>
    <t>PLK02.2.</t>
  </si>
  <si>
    <t>PLK02.3.</t>
  </si>
  <si>
    <t>PLK02.4.</t>
  </si>
  <si>
    <t>PLK02.5.</t>
  </si>
  <si>
    <t>PLK02.5.1.</t>
  </si>
  <si>
    <t>PLK02.5.2.</t>
  </si>
  <si>
    <t>PLK02.5.2.1.</t>
  </si>
  <si>
    <t>w bankach rachunki bieżące</t>
  </si>
  <si>
    <t>PLK02.5.2.2.</t>
  </si>
  <si>
    <t>w Kasie Krajowej z tytułu rezerwy SKOK Przelew</t>
  </si>
  <si>
    <t>PLK02.5.2.3.</t>
  </si>
  <si>
    <t>w Kasie Krajowej z tytułu rezerwy kart płatniczych</t>
  </si>
  <si>
    <t>PLK02.5.2.4.</t>
  </si>
  <si>
    <t>w Kasie Krajowej pozostałe rachunki bieżące</t>
  </si>
  <si>
    <t>PLK02.5.3.</t>
  </si>
  <si>
    <t>Aktywa w kwocie, jaka jest możliwa do uzyskania w okresie do 30 dni przy założeniu wymuszonej sprzedaży tych aktywów:</t>
  </si>
  <si>
    <t>PLK02.5.3.1.</t>
  </si>
  <si>
    <t>papiery wartościowe emitowane przez Skarb Państwa</t>
  </si>
  <si>
    <t>PLK02.5.3.2.</t>
  </si>
  <si>
    <t>papiery wartościowe emitowane przez Narodowy Bank Polski</t>
  </si>
  <si>
    <t>PLK02.5.3.3.</t>
  </si>
  <si>
    <t>papiery wartościowe gwarantowane przez Skarb Państwa lub Narodowy Bank Polski</t>
  </si>
  <si>
    <t>PLK02.5.3.4.</t>
  </si>
  <si>
    <t>lokaty w Kasie Krajowej</t>
  </si>
  <si>
    <t>PLK02.5.3.5.</t>
  </si>
  <si>
    <t>lokaty w bankach</t>
  </si>
  <si>
    <t>PLK02.5.3.6.</t>
  </si>
  <si>
    <t>jednostki uczestnictwa funduszy rynku pieniężnego</t>
  </si>
  <si>
    <t>PLK02.5.3.7.</t>
  </si>
  <si>
    <t>inne kategorie lokat niewymienione powyżej</t>
  </si>
  <si>
    <t>PLK02.6.</t>
  </si>
  <si>
    <t>PLK02.7.</t>
  </si>
  <si>
    <t>PLK02.7.1.</t>
  </si>
  <si>
    <t>rzeczowe aktywa trwałe</t>
  </si>
  <si>
    <t>PLK02.7.2.</t>
  </si>
  <si>
    <t>wartości niematerialne i prawne</t>
  </si>
  <si>
    <t>PLK02.7.3.</t>
  </si>
  <si>
    <t>należności z tytułu kredytów i pożyczek</t>
  </si>
  <si>
    <t>PLK02.7.4.</t>
  </si>
  <si>
    <t>pozostałe lokaty i jednostki uczestnictwa funduszy rynku pieniężnego</t>
  </si>
  <si>
    <t>PLK02.7.5.</t>
  </si>
  <si>
    <t>pozostałe papiery wartościowe</t>
  </si>
  <si>
    <t>PLK02.7.6.</t>
  </si>
  <si>
    <t>pozostałe aktywa</t>
  </si>
  <si>
    <t>PLK02.8.</t>
  </si>
  <si>
    <t>PLK02.9.1.</t>
  </si>
  <si>
    <t>Rezerwa płynna</t>
  </si>
  <si>
    <t>PLK02.9.2.</t>
  </si>
  <si>
    <t>PLK02.10.</t>
  </si>
  <si>
    <t>PLK02.11.</t>
  </si>
  <si>
    <t>Udział rezerwy płynnej w funduszu oszczędnościowo-pożyczkowym</t>
  </si>
  <si>
    <t>PLK02 - Płynność kasy</t>
  </si>
  <si>
    <t>PLK02.9.</t>
  </si>
  <si>
    <t>RO01 - Rezerwa obowiązkowa utrzymywana w Kasie Krajowej</t>
  </si>
  <si>
    <t>RO01.1.</t>
  </si>
  <si>
    <t>Rezerwa obowiązkowa utrzymywana w Kasie Krajowej</t>
  </si>
  <si>
    <t>RO01.2.</t>
  </si>
  <si>
    <t>Zwolnienie z rezerwy obowiązkowej</t>
  </si>
  <si>
    <t>PKZ02.1.</t>
  </si>
  <si>
    <t>PKZ02.1.1.</t>
  </si>
  <si>
    <t>PKZ02.1.2.</t>
  </si>
  <si>
    <t>PKZ02.2.</t>
  </si>
  <si>
    <t>PKZ02.3.</t>
  </si>
  <si>
    <t>PKZ02.4.</t>
  </si>
  <si>
    <t>Suma pojedynczych przekroczeń ponad 10% funduszu oszczędnościowo-pożyczkowego z tytułu łącznej kwoty pożyczek i kredytów udzielonych poszczególnym członkom kasy oraz zobowiązań tych członków wynikających z udzielonych poręczeń</t>
  </si>
  <si>
    <t>PKZ02.5.</t>
  </si>
  <si>
    <t>PKZ02.6.</t>
  </si>
  <si>
    <t>Liczba pojedynczych przekroczeń ponad 20% funduszu oszczędnościowo-pożyczkowego z tytułu łącznej kwoty pożyczek i kredytów udzielonych poszczególnym członkom rady nadzorczej, zarządu i komisji kredytowej</t>
  </si>
  <si>
    <t>PKZ02.7.</t>
  </si>
  <si>
    <t>Suma pojedynczych przekroczeń ponad 20% funduszu oszczędnościowo-pożyczkowego z tytułu łącznej kwoty pożyczek i kredytów udzielonych poszczególnym członkom rady nadzorczej, zarządu i komisji kredytowej</t>
  </si>
  <si>
    <t>PKZ02.8.</t>
  </si>
  <si>
    <t>PKZ02.9.</t>
  </si>
  <si>
    <t>PKZ02.10.</t>
  </si>
  <si>
    <t>Liczba pojedynczych przekroczeń ponad 15% funduszy własnych z tytułu łącznej kwoty pożyczek i kredytów udzielanych poszczególnym członkom na cele związane z działalnością gospodarczą, a także udzielonych im zobowiązań pozabilansowych</t>
  </si>
  <si>
    <t>PKZ02.11.</t>
  </si>
  <si>
    <t>Suma pojedynczych przekroczeń ponad 15% funduszy własnych z tytułu łącznej kwoty pożyczek i kredytów udzielanych poszczególnym członkom na cele związane z działalnością gospodarczą, a także udzielonych im zobowiązań pozabilansowych</t>
  </si>
  <si>
    <t>PKZ02.12.</t>
  </si>
  <si>
    <t>Limit 100% funduszy własnych</t>
  </si>
  <si>
    <t>PKZ02.13.</t>
  </si>
  <si>
    <t>PKZ02.14.</t>
  </si>
  <si>
    <t>PKZ02.15.</t>
  </si>
  <si>
    <t>Kwota przekroczenia ponad 150% funduszy własnych z tytułu łącznej kwoty pożyczek i kredytów udzielonych wszystkim członkom na cele związane z działalnością gospodarczą</t>
  </si>
  <si>
    <t>PKZ02.16.</t>
  </si>
  <si>
    <t>Aktywa kasy</t>
  </si>
  <si>
    <t>PKZ02.17.</t>
  </si>
  <si>
    <t>PKZ02.18.</t>
  </si>
  <si>
    <t>Liczba pojedynczych przekroczeń ponad 8% aktywów kasy z tytułu łącznej kwoty lokat w poszczególnych bankach, wartości wkładu, udziału, jednostki uczestnictwa lub nabytego papieru wartościowego jednego rodzaju</t>
  </si>
  <si>
    <t>PKZ02.19.</t>
  </si>
  <si>
    <t>Suma pojedynczych przekroczeń ponad 8% aktywów kasy z tytułu łącznej kwoty lokat w poszczególnych bankach, wartości wkładu, udziału, jednostki uczestnictwa lub nabytego papieru wartościowego jednego rodzaju</t>
  </si>
  <si>
    <t>PKZ02.20.</t>
  </si>
  <si>
    <t>PKZ02.21.</t>
  </si>
  <si>
    <t>PKZ02.22.</t>
  </si>
  <si>
    <t>Łączna wartość przekroczeń z pozycji: 4, 7, 11, 13, 15, 19 i 21</t>
  </si>
  <si>
    <t>PKZ02 - Przekroczenie koncentracji zaangażowań</t>
  </si>
  <si>
    <t>PKZ03 - Koncentracja aktywów</t>
  </si>
  <si>
    <t>FS01.1.</t>
  </si>
  <si>
    <t>Bilans otwarcia należności z tytułu funduszu stabilizacyjnego</t>
  </si>
  <si>
    <t>FS01.1.1.</t>
  </si>
  <si>
    <t xml:space="preserve">Wpłata dokonana na fundusz stabilizacyjny do końca 2014 r. </t>
  </si>
  <si>
    <t>FS01.2.</t>
  </si>
  <si>
    <t>FS01.3.</t>
  </si>
  <si>
    <t>FS01.4.</t>
  </si>
  <si>
    <t>Pozostałe korekty</t>
  </si>
  <si>
    <t>FS01.5.</t>
  </si>
  <si>
    <t>Stan należności z tytułu funduszu stabilizacyjnego na koniec okresu sprawozdawczego</t>
  </si>
  <si>
    <t>FS01.6.</t>
  </si>
  <si>
    <t>Wpłata dokonana w danym roku obrotowym</t>
  </si>
  <si>
    <t>FS01 - Aktywa z tytułu wpłat na fundusz stabilizacyjny</t>
  </si>
  <si>
    <t>ZAB01 - Zabezpieczenia ustanowione i przejęte na rzecz kasy oraz sprzedane w przypadku, gdy kasa jest uprawniona do sprzedaży zabezpieczenia lub obciążenia go innym zastawem</t>
  </si>
  <si>
    <t>ZAB02 - Zabezpieczenia ustanowione na rzecz kasy w przypadku, gdy kasa jest uprawniona do sprzedaży zabezpieczenia lub obciążenia go innym zastawem</t>
  </si>
  <si>
    <t>ZAB03 - Składniki aktywów przejęte z tytułu zabezpieczenia</t>
  </si>
  <si>
    <t>1.</t>
  </si>
  <si>
    <t>DO02</t>
  </si>
  <si>
    <t>2.</t>
  </si>
  <si>
    <t>3.</t>
  </si>
  <si>
    <t>BA02</t>
  </si>
  <si>
    <t>Bilans - aktywa</t>
  </si>
  <si>
    <t>4.</t>
  </si>
  <si>
    <t>BP02</t>
  </si>
  <si>
    <t>Bilans - pasywa</t>
  </si>
  <si>
    <t>5.</t>
  </si>
  <si>
    <t>RZS02</t>
  </si>
  <si>
    <t>6.</t>
  </si>
  <si>
    <t>7.</t>
  </si>
  <si>
    <t>8.</t>
  </si>
  <si>
    <t>9.</t>
  </si>
  <si>
    <t>10.</t>
  </si>
  <si>
    <t xml:space="preserve">Wymóg kapitałowy z tytułu ryzyka operacyjnego </t>
  </si>
  <si>
    <t>11.</t>
  </si>
  <si>
    <t>12.</t>
  </si>
  <si>
    <t>13.</t>
  </si>
  <si>
    <t>GAP01</t>
  </si>
  <si>
    <t>14.</t>
  </si>
  <si>
    <t>AF01</t>
  </si>
  <si>
    <t>15.</t>
  </si>
  <si>
    <t>AF02</t>
  </si>
  <si>
    <t>16.</t>
  </si>
  <si>
    <t>AF03</t>
  </si>
  <si>
    <t>17.</t>
  </si>
  <si>
    <t>AF04</t>
  </si>
  <si>
    <t>18.</t>
  </si>
  <si>
    <t>AF05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</si>
  <si>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</si>
  <si>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</si>
  <si>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</si>
  <si>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</si>
  <si>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</si>
  <si>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</si>
  <si>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</si>
  <si>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</si>
  <si>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</si>
  <si>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ZF02</t>
  </si>
  <si>
    <t>Zobowiązania finansowe w wartości bilansowej</t>
  </si>
  <si>
    <t>28.</t>
  </si>
  <si>
    <t>29.</t>
  </si>
  <si>
    <t>30.</t>
  </si>
  <si>
    <t>31.</t>
  </si>
  <si>
    <t>32.</t>
  </si>
  <si>
    <t>FW02</t>
  </si>
  <si>
    <t>Struktura funduszu własnego</t>
  </si>
  <si>
    <t>33.</t>
  </si>
  <si>
    <t>34.</t>
  </si>
  <si>
    <t>35.</t>
  </si>
  <si>
    <t>36.</t>
  </si>
  <si>
    <t>37.</t>
  </si>
  <si>
    <t>38.</t>
  </si>
  <si>
    <t>NLOK02</t>
  </si>
  <si>
    <t>Należności z tytułu lokat według wartości bilansowej w podziale na waluty oraz według podmiotów</t>
  </si>
  <si>
    <t>39.</t>
  </si>
  <si>
    <t>Papiery wartościowe według wartości bilansowej w podziale na waluty oraz według produktów i podmiotów</t>
  </si>
  <si>
    <t>40.</t>
  </si>
  <si>
    <t>41.</t>
  </si>
  <si>
    <t>42.</t>
  </si>
  <si>
    <t>43.</t>
  </si>
  <si>
    <t>44.</t>
  </si>
  <si>
    <t>45.</t>
  </si>
  <si>
    <t>46.</t>
  </si>
  <si>
    <t>47.</t>
  </si>
  <si>
    <t>Kredyty i pożyczki oraz pozostałe należności, z wyłączeniem ujmowanych w wartości godziwej przez wynik finansowy, w tym do obrotu - w podziale na zabezpieczenia oraz według produktów</t>
  </si>
  <si>
    <t>48.</t>
  </si>
  <si>
    <t>Kredyty i pożyczki oraz pozostałe należności, z wyłączeniem ujmowanych w wartości godziwej przez wynik finansowy, w tym do obrotu - w podziale na kategorie ryzyka określone w przepisach wykonawczych wydanych na podstawie art. 81 ust. 2 pkt 8a ustawy z dnia 29 września 1994 r. o rachunkowości (Dz. U. z 2016 r. poz. 1047, z późn. zm.)[1] oraz według podmiotów</t>
  </si>
  <si>
    <t>Kredyty i pożyczki oraz pozostałe należności, z wyłączeniem ujmowanych w wartości godziwej przez wynik finansowy, w tym do obrotu - w podziale na kategorie ryzyka określone w przepisach wykonawczych wydanych na podstawie art. 81 ust. 2 pkt 8a ustawy z dnia 29 września 1994 r. o rachunkowości (Dz. U. z 2016 r. poz. 1047, z późn. zm.)[2] oraz według produktów</t>
  </si>
  <si>
    <t>NKIP05</t>
  </si>
  <si>
    <t>Kredyty i pożyczki oraz pozostałe należności, z wyłączeniem ujmowanych w wartości godziwej przez wynik finansowy, w tym do obrotu - według podmiotów</t>
  </si>
  <si>
    <t>NKIP08</t>
  </si>
  <si>
    <t>Informacja na temat ryzyka kredytowego oraz odpisów aktualizujących z tytułu utraty wartości - należności nieściągalne spisane w ciężar odpisów z tytułu utraty wartości</t>
  </si>
  <si>
    <t>NKIP09</t>
  </si>
  <si>
    <t>Należności objęte restrukturyzacją (wszystkie portfele) (pozostałe należności ze wszystkich portfeli oraz portfel kredyty i pożyczki oraz inne należności)</t>
  </si>
  <si>
    <t>NKIP10</t>
  </si>
  <si>
    <t>Należności z odroczonym terminem zapłaty oraz należności przeterminowane i należności sporne, na które nie utworzono odpisu aktualizującego oraz według podmiotów</t>
  </si>
  <si>
    <t>NKIP11</t>
  </si>
  <si>
    <t>Należności z odroczonym terminem zapłaty oraz należności przeterminowane i należności sporne, na które nie utworzono odpisu aktualizującego oraz według produktów</t>
  </si>
  <si>
    <t>Kredyty i pożyczki oraz inne należności według wartości bilansowej w podziale na terminy zapadalności oraz według podmiotów</t>
  </si>
  <si>
    <t>NWTZ02</t>
  </si>
  <si>
    <t>Kredyty i pożyczki oraz inne należności według wartości bilansowej w podziale na terminy pierwotne oraz według podmiotów</t>
  </si>
  <si>
    <t>NWTZ03</t>
  </si>
  <si>
    <t>Kredyty i pożyczki oraz pozostałe należności (wszystkie portfele) według wartości początkowej i terminów pierwotnych</t>
  </si>
  <si>
    <t>AF06</t>
  </si>
  <si>
    <t>Zobowiązania finansowe według wartości bilansowej w podziale na waluty oraz według produktów i podmiotów</t>
  </si>
  <si>
    <t>ZF03</t>
  </si>
  <si>
    <t>Zobowiązania finansowe według wartości bilansowej w podziale na terminy pierwotne według podmiotów</t>
  </si>
  <si>
    <t>ZF04</t>
  </si>
  <si>
    <t>Zobowiązania finansowe według wartości bilansowej w podziale na terminy wymagalności według podmiotów</t>
  </si>
  <si>
    <t>ZF05</t>
  </si>
  <si>
    <t>Pozostałe zobowiązania w wartości bilansowej</t>
  </si>
  <si>
    <t>ZF06</t>
  </si>
  <si>
    <t>ZF07</t>
  </si>
  <si>
    <t>Zobowiązania finansowe z tytułu oszczędności i zabezpieczeń pieniężnych w wartości bilansowej</t>
  </si>
  <si>
    <t>ZF09</t>
  </si>
  <si>
    <t xml:space="preserve"> Zobowiązania z tytułu zabezpieczeń pieniężnych oraz z tytułu oszczędności według wartości bilansowej w podziale na terminy wymagalności oraz według rodzaju</t>
  </si>
  <si>
    <t>OA01</t>
  </si>
  <si>
    <t>Odpisy aktualizujące z tytułu utraty wartości - zmiana w bieżącym okresie sprawozdawczym</t>
  </si>
  <si>
    <t>OA02</t>
  </si>
  <si>
    <t>Odpisy aktualizujące z tytułu utraty wartości - w podziale na rodzaje aktywów</t>
  </si>
  <si>
    <t>OA03</t>
  </si>
  <si>
    <t>Aktywa finansowe z tytułu kredytów i pożyczek, dłużnych papierów wartościowych oraz pozostałych należności, od których kasa nie nalicza odsetek</t>
  </si>
  <si>
    <t>PLK02</t>
  </si>
  <si>
    <t>Płynność kasy</t>
  </si>
  <si>
    <t>RO01</t>
  </si>
  <si>
    <t xml:space="preserve">Informacja o składzie rady nadzorczej i zarządu kasy </t>
  </si>
  <si>
    <t>PKZ02</t>
  </si>
  <si>
    <t>FS01</t>
  </si>
  <si>
    <t>Aktywa z tytułu wpłat na fundusz stabilizacyjny</t>
  </si>
  <si>
    <r>
      <t>Kredyty i pożyczki</t>
    </r>
    <r>
      <rPr>
        <sz val="11"/>
        <color theme="1"/>
        <rFont val="Calibri"/>
        <family val="2"/>
        <charset val="238"/>
        <scheme val="minor"/>
      </rPr>
      <t xml:space="preserve"> oraz pozostałe należności, z wyłączeniem ujmowanych w wartości godziwej przez wynik finansowy, w tym do obrotu - w podziale na zabezpieczenia oraz według podmiotów</t>
    </r>
  </si>
  <si>
    <t>PAKIET SPRAWOZDAWCZOŚCI KAS OBOWIĄZUJĄCY OD 01.01.2018 ROKU.</t>
  </si>
  <si>
    <t>KWARTALNA KASY</t>
  </si>
  <si>
    <t>Małe Kasy</t>
  </si>
  <si>
    <t>FWW01 - Fundusze własne</t>
  </si>
  <si>
    <t xml:space="preserve">              udziały nieopłacone  (-)</t>
  </si>
  <si>
    <t>WK01 - Wymóg kapitałowy z tytułu ryzyka kredytowego</t>
  </si>
  <si>
    <t xml:space="preserve">    dłużnymi papierami wartościowymi, których emitentem jest podmiot klasy I</t>
  </si>
  <si>
    <t>Jednostki uczestnictwa funduszy rynku pieniężnego, o których mowa w art. 178 ustawy z dnia 27 maja 2004 r. o funduszach inwestycyjnych i zarządzaniu alternatywnymi funduszami inwestycyjnymi (Dz. U. z 2016 r. poz. 1896 z późn. zm.)</t>
  </si>
  <si>
    <t>Należności od podmiotów klasy III i klasy IV, w części zabezpieczonej gwarancjami (poręczeniami) udzielonymi przez podmioty klasy II lub dłużnymi papierami wartościowymi, których emitentem jest podmiot klasy II</t>
  </si>
  <si>
    <t xml:space="preserve">Należności w walucie polskiej od podmiotów klasy III i IV w części nieobjętej wagami ryzyka 0% i 20%, zabezpieczonej hipoteką ustanowioną na nieruchomości mieszkalnej, którą dłużnik zamieszkuje lub będzie zamieszkiwał albo oddał lub odda w najem dzierżawę - do wysokości kwoty równej 50% wartości ustalonej na podstawie wyceny rzeczoznawcy </t>
  </si>
  <si>
    <t>Należności nieobjęte wagami ryzyka 0%, 20%, 50%</t>
  </si>
  <si>
    <t xml:space="preserve">Akcje podmiotów notowanych na giełdzie, wchodzące w skład co najmniej jednego z indeksów giełdowych wymienionych w rozporządzeniu Ministra Finansów z dnia 27 sierpnia 2013 r. w sprawie współczynnika wypłacalności spółdzielczej kasy oszczędnościowo-kredytowej (Dz. U. poz. 1102) </t>
  </si>
  <si>
    <t>Papiery wartościowe, których emitentem jest podmiot klasy III lub klasy IV, w części nieobjętej gwarancją (poręczeniem) przez podmioty klasy I</t>
  </si>
  <si>
    <t>Zaangażowania kapitałowe kasy wobec podmiotów świadczących usługi pomocnicze względem działalności kasy oraz podmiotów zależnych w rozumieniu ustawy  z dnia 29 września 1994 r. o rachunkowości (Dz. U. z 2016 r. poz. 1047 z późn. zm.) lub powiązanych z Kasą Krajową w rozumieniu ustawy z dnia 29 sierpnia 1997 r. - Prawo bankowe (Dz. U. z 2016 r. poz. 1988 z późn. zm.)</t>
  </si>
  <si>
    <t>Pozostałe aktywa, nieobjęte wagami ryzyka 0%, 20%, 50% lub 150%</t>
  </si>
  <si>
    <t>Ekwiwalent bilansowy  o wadze ryzyka 50%</t>
  </si>
  <si>
    <t>Aktywa o wadze ryzyka 50%</t>
  </si>
  <si>
    <t>WK02 - Wymóg kapitałowy z tytułu ryzyka walutowego</t>
  </si>
  <si>
    <t xml:space="preserve">WK03 - Wymóg kapitałowy z tytułu ryzyka operacyjnego </t>
  </si>
  <si>
    <t>Przychód/koszt/wynik za  rok n-1</t>
  </si>
  <si>
    <t xml:space="preserve">   Przychody z tytułu prowizji</t>
  </si>
  <si>
    <t xml:space="preserve">   Koszty z tytułu prowizji</t>
  </si>
  <si>
    <t xml:space="preserve">     kwota pomniejszenia z tytułu 20% amortyzacji na koniec  każdego roku w ciągu ostatnich  5 lat trwania umowy zobowiązania (-)</t>
  </si>
  <si>
    <t>FW02 - Struktura funduszu udziałowego</t>
  </si>
  <si>
    <t>Struktura funduszu udziałowego</t>
  </si>
  <si>
    <t>Liczba udziałów członkowskich</t>
  </si>
  <si>
    <t>ZPU01 - Zobowiązania pozabilansowe udzielone</t>
  </si>
  <si>
    <t>ZPO01 - Zobowiązania pozabilansowe otrzymane</t>
  </si>
  <si>
    <t>NLOK02 - Należności z tytułu lokat według wartości bilansowej w podziale na waluty oraz według podmiotów</t>
  </si>
  <si>
    <t>ZF02.1.7.</t>
  </si>
  <si>
    <t>Pomniejszenia funduszy własnych kasy, o których mowa w art. 24 ust. 3 pkt 4 ustawy o skok</t>
  </si>
  <si>
    <t>DPW01 - Papiery wartościowe wg wartości bilansowej w podziale na waluty oraz według produktów i podmiotów</t>
  </si>
  <si>
    <t>DPW03 - Dłużne papiery wartościowe w podziale podmioty oraz według produktów</t>
  </si>
  <si>
    <t>Zabezpieczone gwarancją, poręczeniem, w tym poręczeniem wekslowym</t>
  </si>
  <si>
    <t xml:space="preserve">    w tym: gotówkowe</t>
  </si>
  <si>
    <t>Należności z prawdopodobieństwem wystąpienia nieściągalności
(opóźnienie w spłacie kapitału lub odsetek przekracza 3 miesiące i nie przekracza 6 miesięcy oraz spełniające kryteria określone w par. 2 pkt 24)</t>
  </si>
  <si>
    <t>Należności o znacznym stopniu wystąpienia prawdopodobieństwa nieściągalności (opóźnienie w spłacie kapitału lub odsetek przekracza 6 miesięcy i nie przekracza 12 miesięcy oraz spełniające kryteria określone w par. 2 pkt 25)</t>
  </si>
  <si>
    <t>Należności nieściągalne
(termin spłaty został przekroczony powyżej 12 miesięcy oraz spełniające kryteria określone w par. 2 pkt 26)</t>
  </si>
  <si>
    <t>NWTZ01 - Kredyty i pożyczki oraz inne należności według wartości bilansowej w podziale na terminy zapadalności oraz według podmiotów</t>
  </si>
  <si>
    <t xml:space="preserve">Duże przedsiębiorstwa </t>
  </si>
  <si>
    <t xml:space="preserve">MSP </t>
  </si>
  <si>
    <t xml:space="preserve">Przedsiębiorcy indywidualni </t>
  </si>
  <si>
    <t xml:space="preserve">Osoby prywatne </t>
  </si>
  <si>
    <t xml:space="preserve">Rolnicy indywidualni </t>
  </si>
  <si>
    <t>ZF01 - Zobowiązania finansowe według wartości bilansowej w podziale na waluty oraz według produktów i podmiotów</t>
  </si>
  <si>
    <t>NWTZ03.2.2.</t>
  </si>
  <si>
    <t>ZWE01 - Zobowiązania z tytułu własnej emisji w podziale  na produkty oraz według terminów pierwotnych</t>
  </si>
  <si>
    <t xml:space="preserve">PUK01 - Promesy udzielenia kredytu według wartości nominalnej </t>
  </si>
  <si>
    <t>ZWE02 - Zobowiązania z tytułu własnej emisji w podziale  na produkty oraz według terminów wymagalności</t>
  </si>
  <si>
    <t>inne wkłady (w tym: w spółdzielniach)</t>
  </si>
  <si>
    <t>w tym: lokaty z tytułu funduszy własnych</t>
  </si>
  <si>
    <t>w tym: lokaty nadobowiązkowe</t>
  </si>
  <si>
    <t>w tym: wartość wpisów do księgi wieczystej zabezpieczenia hipoteką</t>
  </si>
  <si>
    <t xml:space="preserve">Obligacje wskazane w art. 37 ust. 1 pkt 1a) ustawy o skok </t>
  </si>
  <si>
    <t>w tym: środki na rachunkach w Kasie Krajowej</t>
  </si>
  <si>
    <t>w tym: dodatkowe środki określone przez Kasę Krajową na podstawie art. 39 ust. 1 ustawy o skok</t>
  </si>
  <si>
    <t>RPL02 - Rezerwa płynna</t>
  </si>
  <si>
    <t>Suma (rezerwa płynna)</t>
  </si>
  <si>
    <t>Limit 10% funduszu oszczędnościowo-pożyczkowego</t>
  </si>
  <si>
    <t>Zobowiązania kasy z tytułu otrzymanego od Kasy Krajowej kredytu płynnościowego</t>
  </si>
  <si>
    <t xml:space="preserve">RNIZ01 - Informacja o składzie rady nadzorczej i zarządu kasy </t>
  </si>
  <si>
    <t>Liczba pojedynczych przekroczeń ponad 10% funduszu oszczędnościowo-pożyczkowego z tytułu łącznej kwoty pożyczek i kredytów udzielonych poszczególnym członkom kasy oraz zobowiązań tych członków wynikających z udzielonych poręczeń</t>
  </si>
  <si>
    <t>REGUŁY KONTROLNE DO FORMULARZY SPRAWOZDAWCZYCH  DLA  KAS</t>
  </si>
  <si>
    <t>uwagi</t>
  </si>
  <si>
    <t>Nazwa pola sprawozdawczego</t>
  </si>
  <si>
    <t>relacja</t>
  </si>
  <si>
    <t>Oczekiwana wartość</t>
  </si>
  <si>
    <t>aktywa</t>
  </si>
  <si>
    <t>IK02A.21._B</t>
  </si>
  <si>
    <t>minus</t>
  </si>
  <si>
    <t>BA02.10._A</t>
  </si>
  <si>
    <t>BP02.14._A</t>
  </si>
  <si>
    <t>PLK02.2._A</t>
  </si>
  <si>
    <t>PKZ02.16._A</t>
  </si>
  <si>
    <t>Zysk</t>
  </si>
  <si>
    <t>RZS02.20._A</t>
  </si>
  <si>
    <t>BP02.12._A</t>
  </si>
  <si>
    <t>PLK02.1._A</t>
  </si>
  <si>
    <t>FWW01.18._A</t>
  </si>
  <si>
    <t>PKZ02.8._A</t>
  </si>
  <si>
    <t>FWW01.1._A</t>
  </si>
  <si>
    <t>FW02.8._B</t>
  </si>
  <si>
    <t>FWW01.2._A</t>
  </si>
  <si>
    <t>BP02.9._A</t>
  </si>
  <si>
    <t>GAP01.1._A</t>
  </si>
  <si>
    <t>BA02.1.1._A</t>
  </si>
  <si>
    <t>IK02A.1._B</t>
  </si>
  <si>
    <t>PLK02.5.1._A</t>
  </si>
  <si>
    <t>rachunki bankowe</t>
  </si>
  <si>
    <t>BA02.1.2._A</t>
  </si>
  <si>
    <t>IK02A.2._B+IK02A.3._B</t>
  </si>
  <si>
    <t>AF01.1._A</t>
  </si>
  <si>
    <t>BA02.2.1.1._A</t>
  </si>
  <si>
    <t>AF01.2._A</t>
  </si>
  <si>
    <t>BA02.2.1.2._A</t>
  </si>
  <si>
    <t>AF01.3._A</t>
  </si>
  <si>
    <t>BA02.2.1.3._A</t>
  </si>
  <si>
    <t>AF02.1._B</t>
  </si>
  <si>
    <t>BA02.2.2.1._A</t>
  </si>
  <si>
    <t>AF02.2._B</t>
  </si>
  <si>
    <t>BA02.2.2.2._A</t>
  </si>
  <si>
    <t>AF02.3._B</t>
  </si>
  <si>
    <t>BA02.2.2.3._A</t>
  </si>
  <si>
    <t>AF03.1._E</t>
  </si>
  <si>
    <t>BA02.3.1._A</t>
  </si>
  <si>
    <t>AF03.2._E</t>
  </si>
  <si>
    <t>BA02.3.2._A</t>
  </si>
  <si>
    <t>AF03.3._E</t>
  </si>
  <si>
    <t>BA02.3.3._A</t>
  </si>
  <si>
    <t>AF04.1._E</t>
  </si>
  <si>
    <t>BA02.4.1._A</t>
  </si>
  <si>
    <t>AF04.2._E</t>
  </si>
  <si>
    <t>BA02.4.2._A</t>
  </si>
  <si>
    <t>AF04.3._E</t>
  </si>
  <si>
    <t>BA02.4.3._A</t>
  </si>
  <si>
    <t>AF05.1._E</t>
  </si>
  <si>
    <t>BA02.5.1._A</t>
  </si>
  <si>
    <t>AF05.2._E</t>
  </si>
  <si>
    <t>BA02.5.2._A</t>
  </si>
  <si>
    <t>BA02.6._A</t>
  </si>
  <si>
    <t>PLK02.7.1._A</t>
  </si>
  <si>
    <t>WNIP</t>
  </si>
  <si>
    <t>BA02.7._A</t>
  </si>
  <si>
    <t>PLK02.7.2._A</t>
  </si>
  <si>
    <t>ZF02.1._A</t>
  </si>
  <si>
    <t>BP02.1.2.1._A</t>
  </si>
  <si>
    <t>ZF02.1._B</t>
  </si>
  <si>
    <t>BP02.1.1.1._A</t>
  </si>
  <si>
    <t>ZF02.1._C</t>
  </si>
  <si>
    <t>BP02.2.1._A</t>
  </si>
  <si>
    <t>ZF02.2._A</t>
  </si>
  <si>
    <t>BP02.1.2.2._A</t>
  </si>
  <si>
    <t>ZF02.2._B</t>
  </si>
  <si>
    <t>BP02.1.1.2._A</t>
  </si>
  <si>
    <t>ZF02.2._C</t>
  </si>
  <si>
    <t>BP02.2.2._A</t>
  </si>
  <si>
    <t>ZF02.3._A</t>
  </si>
  <si>
    <t>BP02.1.2.3._A</t>
  </si>
  <si>
    <t>ZF02.3._B</t>
  </si>
  <si>
    <t>BP02.1.1.3._A</t>
  </si>
  <si>
    <t>ZF02.3._C</t>
  </si>
  <si>
    <t>BP02.2.3._A</t>
  </si>
  <si>
    <t>DPW01.1._A+DPW01.1._B+DPW01.1._C+ DPW01.1._D+DPW01.1._E+DPW01.1._F+DPW01.1._G+DPW01.1._H+DPW01.1._I+DPW01.1._J+DPW01.1._K+DPW01.1._L+DPW01.1._M+DPW01.1._N+DPW01.1._O+DPW01.1._P+DPW01.1._R+DPW01.1._S+DPW01.1._T+DPW01.1._U+DPW01.1._V+DPW01.1._W+DPW01.1._X+DPW01.1._Y+DPW01.1._Z+DPW01.1._AA+DPW01.1._AB+DPW01.1._AC+DPW01.1._AD+DPW01.1._AE+DPW01.1._AF+DPW01.1._AG+DPW01.1._AH+DPW01.1._AI+DPW01.1._AJ</t>
  </si>
  <si>
    <t>BA02.2.1.2._A+BA02.2.2.2._A+BA02.3.2._A+BA02.4.2._A+BA02.5.1._A</t>
  </si>
  <si>
    <t>BA02.2.1.1._A+BA02.2.2.1._A+BA02.3.1._A</t>
  </si>
  <si>
    <t>IK02A.4._B+IK02A.14._B+IK02A.18._B+IK02A.19.1._B+IK02A.20.1.</t>
  </si>
  <si>
    <t>NKIP01.8._C+NKIP01.8._F+NKIP01.8._I+NKIP01.8._L+NKIP01.8._O+NKIP01.8._S+NKIP01.8._V</t>
  </si>
  <si>
    <t>BA02.4._A</t>
  </si>
  <si>
    <t>NKIP03.8._B+NKIP03.8._D+NKIP03.8._F+NKIP03.8._J+NKIP03.8._N+NKIP03.8._R</t>
  </si>
  <si>
    <t>NKIP05.5._L</t>
  </si>
  <si>
    <t>NKIP05.1._L</t>
  </si>
  <si>
    <t>NKIP03.8._B+NKIP03.8._D+NKIP03.8._F</t>
  </si>
  <si>
    <t>NKIP05.2._L</t>
  </si>
  <si>
    <t>NKIP03.8._J</t>
  </si>
  <si>
    <t>NKIP05.3._L</t>
  </si>
  <si>
    <t>NKIP03.8._N</t>
  </si>
  <si>
    <t>NKIP05.4._L</t>
  </si>
  <si>
    <t>NKIP03.8._R</t>
  </si>
  <si>
    <t>NWTZ03.1._B+NWTZ03.1._D+NWTZ03.1._F+NWTZ03.1._H+NWTZ03.1._J+NWTZ03.1._L+NWTZ03.1._N+NWTZ03.1._P+NWTZ03.1._S+NWTZ03.1._U</t>
  </si>
  <si>
    <t>odpisy aktualizujące</t>
  </si>
  <si>
    <t>NKIP01.8._B+NKIP01.8._E+NKIP01.8._H+NKIP01.8._K+NKIP01.8._N+NKIP01.8._R+NKIP01.8._U</t>
  </si>
  <si>
    <t>NKIP03.8._AA+NKIP03.8._CC+NKIP03.8._EE+NKIP03.8._I+NKIP03.8._M+NKIP03.8._Q</t>
  </si>
  <si>
    <t>NKIP05.5._K</t>
  </si>
  <si>
    <t>OA02.6._C</t>
  </si>
  <si>
    <t>zobowiązania finansowe</t>
  </si>
  <si>
    <t>BP02.1._A+BP02.2._A</t>
  </si>
  <si>
    <t>oszczędności</t>
  </si>
  <si>
    <t>BP02.1.1.1._A+BP02.1.2.1._A+BP02.2.1._A</t>
  </si>
  <si>
    <t>ZF07.8._A+ZF07.8._B+ZF07.8._C</t>
  </si>
  <si>
    <t>ZF09.4._B+ZF09.4._D+ZF09.4._F+ZF09.4._H+ZF09.4._J+ZF09.4._L</t>
  </si>
  <si>
    <t>PLK02.10._A</t>
  </si>
  <si>
    <t>ZF06.3._G</t>
  </si>
  <si>
    <t>PKZ02.1._A</t>
  </si>
  <si>
    <t>PKZ02.1.1._A</t>
  </si>
  <si>
    <t>ZF06.1._G</t>
  </si>
  <si>
    <t>PKZ02.1.2._A</t>
  </si>
  <si>
    <t>ZF06.2._G</t>
  </si>
  <si>
    <t>F.Stabilizacyjny</t>
  </si>
  <si>
    <t>IK02A.5._B</t>
  </si>
  <si>
    <t>BA02.9.1._A</t>
  </si>
  <si>
    <t>FS01.5._A</t>
  </si>
  <si>
    <t>NLOK02.4._A+NLOK02.4._B+NLOK02.4._C+NLOK02.4._D+NLOK02.4._E+NLOK02.4._F+NLOK02.4._G+NLOK02.4._H+NLOK02.4._I+NLOK02.4._J+NLOK02.4._K+NLOK02.4._L+NLOK02.4._M+NLOK02.4._N+NLOK02.4._O+NLOK02.4._P+NLOK02.4._R+NLOK02.4._S+NLOK02.4._T+NLOK02.4._U+NLOK02.4._V+NLOK02.4._W+NLOK02.4._X+NLOK02.4._Y+NLOK02.4._Z+NLOK02.4._AA+NLOK02.4._AB+NLOK02.4._AC+NLOK02.4._AD+NLOK02.4._AE+NLOK02.4._AF+NLOK02.4._AG</t>
  </si>
  <si>
    <t>IK02A.6._B+IK02A.7._B+IK02A.17._B</t>
  </si>
  <si>
    <t>obligacje banków</t>
  </si>
  <si>
    <t>DPW01.1.2._C+DPW01.1.2._J+DPW01.1.2._R+DPW01.1.2._Y+DPW01.1.2._AF</t>
  </si>
  <si>
    <t>IK02A.13._B</t>
  </si>
  <si>
    <t>obligacje rządowe</t>
  </si>
  <si>
    <t>DPW01.1.2._A+DPW01.1.2._B+DPW01.1.2._H+DPW01.1.2._I+DPW01.1.2._O+DPW01.1.2._P+DPW01.1.2._W+DPW01.1.2._X+DPW01.1.2._AD+DPW01.1.2._AE</t>
  </si>
  <si>
    <t>IK02A.11._B</t>
  </si>
  <si>
    <t>rezerwa płynna</t>
  </si>
  <si>
    <t>PLK02.9._A</t>
  </si>
  <si>
    <t>RPL02.4._F</t>
  </si>
  <si>
    <t>RPL02.2._F</t>
  </si>
  <si>
    <t>PLK02.9.2._A</t>
  </si>
  <si>
    <t>Nazwa formularza</t>
  </si>
  <si>
    <t>Konieczna weryfikacja</t>
  </si>
  <si>
    <t>wszystkie formularze</t>
  </si>
  <si>
    <t>weryfikacja czy wszystkie pola zostały wypełnione</t>
  </si>
  <si>
    <t xml:space="preserve">weryfikacja sum częściowych kolumny A-G </t>
  </si>
  <si>
    <t>weryfikacja sum częściowych kolumna A</t>
  </si>
  <si>
    <t>weryfikacje takie jak dotychczas</t>
  </si>
  <si>
    <t>weryfikacja sum częściowych kolumna A - B</t>
  </si>
  <si>
    <t>weryfikacja sum częściowych kolumna A - E</t>
  </si>
  <si>
    <t>weryfikacja sum częściowych kolumna A - G</t>
  </si>
  <si>
    <t>Weryfikacja wierszy suma kolumn A do F = G</t>
  </si>
  <si>
    <t>weryfikacja sum częściowych kolumna A - D</t>
  </si>
  <si>
    <t>Weryfikacja wierszy suma kolumn A do C = D</t>
  </si>
  <si>
    <t>weryfikacja sum częściowych kolumna A - C</t>
  </si>
  <si>
    <t>weryfikacja sum częściowych kolumna A - H</t>
  </si>
  <si>
    <t>Weryfikacja wierszy suma kolumn A do G = H</t>
  </si>
  <si>
    <t>weryfikacja sum częściowych kolumna A - AG</t>
  </si>
  <si>
    <t>weryfikacja sum częściowych kolumna A - I</t>
  </si>
  <si>
    <t>Weryfikacja wierszy suma kolumn F - G = H</t>
  </si>
  <si>
    <t>weryfikacja sum częściowych kolumna A - L</t>
  </si>
  <si>
    <t>weryfikacja sum w wierszach suma(B:H)= I</t>
  </si>
  <si>
    <t>weryfikacja sum częściowych kolumna A - F</t>
  </si>
  <si>
    <t>analogiczne weryfikacje jak dla NKIP01</t>
  </si>
  <si>
    <t>analogiczne weryfikacje jak dla NKIP02</t>
  </si>
  <si>
    <t>weryfikacja sum częściowych kolumna A - U</t>
  </si>
  <si>
    <t>weryfikacja sum częściowych kolumna B</t>
  </si>
  <si>
    <t>IK02A</t>
  </si>
  <si>
    <t>DPW01.2._C+DPW01.2._E+DPW01.2._F+DPW01.2._G+DPW01.2._J+DPW01.2._M+DPW01.2._N+DPW01.2._R+DPW01.2._U+DPW01.2._V+DPW01.2._Y+DPW01.2._AB+DPW01.2._AC+DPW01.2._AF+DPW01.2._AI+DPW01.2._AJ+DPW01.2._D+DPW01.2._K+DPW01.2._S+DPW01.2._Z+DPW01.2._AG</t>
  </si>
  <si>
    <t>GAP01.2._A</t>
  </si>
  <si>
    <t>Weryfikacja sum częściowych</t>
  </si>
  <si>
    <t xml:space="preserve">AF04.1. </t>
  </si>
  <si>
    <t xml:space="preserve">AF04.2. </t>
  </si>
  <si>
    <t xml:space="preserve">AF04.3. </t>
  </si>
  <si>
    <t xml:space="preserve">AF04.4. </t>
  </si>
  <si>
    <t xml:space="preserve">AF03.1. </t>
  </si>
  <si>
    <t xml:space="preserve">AF03.2. </t>
  </si>
  <si>
    <t xml:space="preserve">AF03.3. </t>
  </si>
  <si>
    <t xml:space="preserve">AF03.4. </t>
  </si>
  <si>
    <t>W tym: restrukturyzacje:</t>
  </si>
  <si>
    <t>ZF09.4.9</t>
  </si>
  <si>
    <t>ZF01.10._A+ZF01.10._B+ZF01.10._C+ZF01.10._E+ZF01.10._F+ZF01.10._G+ZF01.10._H+ZF01.10._I+ZF01.10._J+ZF01.10._K+ZF01.10._L+ZF01.10._M+ZF01.10._N+ZF01.10._O+ZF01.10._P+ZF01.10._R+ZF01.10._S+ZF01.10._T+ZF01.10._U+ZF01.10._V+ZF01.10._W+ZF01.10._X+ZF01.10._Y+ZF01.10._Z+ZF01.10._AA</t>
  </si>
  <si>
    <t>ZF03.5._A+ZF03.5._B+ZF03.5._C+ZF03.5._D+ZF03.5._E+ZF03.5._F+ZF03.5._G+ZF03.5._H</t>
  </si>
  <si>
    <t>zf04.5._A+zf04.5._B+zf04.5._C+zf04.5._D+zf04.5._E+zf04.5._F+zf04.5._G+zf04.5._H</t>
  </si>
  <si>
    <t>Częstotliwość przekazywania danych sprawozdawczych</t>
  </si>
  <si>
    <t>miesięcznie</t>
  </si>
  <si>
    <t xml:space="preserve">kwartalnie </t>
  </si>
  <si>
    <t>(w terminie do ostatniego dnia miesiąca następującego po miesiącu, za który te dane są sporządzane)</t>
  </si>
  <si>
    <t>(w terminie do ostatniego dnia miesiąca następującego po kwartale, za który te dane są sporządzane)</t>
  </si>
  <si>
    <t>L.p.</t>
  </si>
  <si>
    <t>Symbol formularza</t>
  </si>
  <si>
    <t>Tytuł formularza</t>
  </si>
  <si>
    <t>„+” – obowiązek przekazania</t>
  </si>
  <si>
    <t>„-” – brak obowiązku przekazania</t>
  </si>
  <si>
    <t>Status walidacji arkuszy</t>
  </si>
  <si>
    <t>Walidacja arkusza</t>
  </si>
  <si>
    <t>miesięczna</t>
  </si>
  <si>
    <t>kwartalna</t>
  </si>
  <si>
    <t>Częstotliwość</t>
  </si>
  <si>
    <t>Walidacje między arkuszami</t>
  </si>
  <si>
    <t>ZF01.10._A+ZF01.10._B</t>
  </si>
  <si>
    <t>FWW01.9.1.</t>
  </si>
  <si>
    <t>FWW01.10.1.</t>
  </si>
  <si>
    <t>FWW01.11.</t>
  </si>
  <si>
    <t>FWW01.12.</t>
  </si>
  <si>
    <t>FWW01.13.</t>
  </si>
  <si>
    <t>FWW01.14.</t>
  </si>
  <si>
    <t>FWW01.15.</t>
  </si>
  <si>
    <t>FWW01.16.</t>
  </si>
  <si>
    <t>FWW01.17.</t>
  </si>
  <si>
    <t>FWW01.19.</t>
  </si>
  <si>
    <t>FWW01.20.</t>
  </si>
  <si>
    <t>FWW01.21.</t>
  </si>
  <si>
    <t>FWW01.22.</t>
  </si>
  <si>
    <t>FWW01.23.</t>
  </si>
  <si>
    <t>FWW01.24.</t>
  </si>
  <si>
    <t>IK02A.6.1.</t>
  </si>
  <si>
    <t>IK02A.6.2.</t>
  </si>
  <si>
    <t>NKIP05.1.7.</t>
  </si>
  <si>
    <t>NKIP05.3.7.</t>
  </si>
  <si>
    <t>NWTZ01.1.</t>
  </si>
  <si>
    <t>NWTZ01.2.</t>
  </si>
  <si>
    <t>NWTZ01.3.</t>
  </si>
  <si>
    <t>NWTZ01.4.</t>
  </si>
  <si>
    <t>NWTZ01.5.</t>
  </si>
  <si>
    <t>NWTZ01.6.</t>
  </si>
  <si>
    <t>NWTZ01.7.</t>
  </si>
  <si>
    <t>NWTZ01.8.</t>
  </si>
  <si>
    <t>RZS02.7.1.</t>
  </si>
  <si>
    <t>WK01.8.1.</t>
  </si>
  <si>
    <t>WK01.5.1.</t>
  </si>
  <si>
    <t>WK01.3.2.</t>
  </si>
  <si>
    <t>WK01.3.1.</t>
  </si>
  <si>
    <t>FWW01.9.</t>
  </si>
  <si>
    <t>FWW01.10.</t>
  </si>
  <si>
    <t>W tym: liczba kobiet</t>
  </si>
  <si>
    <t>BP02.8._A</t>
  </si>
  <si>
    <t>NKIP04.7._B+NKIP04.7._D+NKIP04.7._F+NKIP04.7._J+NKIP04.7._N+NKIP04.7._R</t>
  </si>
  <si>
    <t>NKIP02.7._C+NKIP02.7._F+NKIP02.7._I+NKIP02.7._L+NKIP02.7._O+NKIP02.7._S+NKIP02.7._V</t>
  </si>
  <si>
    <t>NWTZ01.8._A+NWTZ01.8._B+NWTZ01.8._C+NWTZ01.8._D+NWTZ01.8._E+NWTZ01.8._F+NWTZ01.8._G+NWTZ01.8._H+NWTZ01.8._I</t>
  </si>
  <si>
    <t>NWTZ02.8._A+NWTZ02.8._B+NWTZ02.8._C+NWTZ02.8._D+NWTZ02.8._E+NWTZ02.8._F+NWTZ02.8._G+NWTZ02.8._H+NWTZ02.8._I</t>
  </si>
  <si>
    <t>NKIP02.7._B+NKIP02.7._E+NKIP02.7._H+NKIP02.7._K+NKIP02.7._N+NKIP02.7._R+NKIP02.7._U</t>
  </si>
  <si>
    <t>NKIP04.7._AA+NKIP04.7._CC+NKIP04.7._EE+NKIP04.7._I+NKIP04.7._M+NKIP04.7._Q</t>
  </si>
  <si>
    <t>WK01.18._B</t>
  </si>
  <si>
    <t>FWW01.19._A</t>
  </si>
  <si>
    <t>FWW01.20._A</t>
  </si>
  <si>
    <t>WK02.5._F</t>
  </si>
  <si>
    <t>WK03.8._D</t>
  </si>
  <si>
    <t>FWW01.21._A</t>
  </si>
  <si>
    <t>Weryfiakcja reguł kontrolnych</t>
  </si>
  <si>
    <t>nr formuły</t>
  </si>
  <si>
    <t>RKM.01</t>
  </si>
  <si>
    <t>RKM.02</t>
  </si>
  <si>
    <t>RKM.03</t>
  </si>
  <si>
    <t>RKM.05</t>
  </si>
  <si>
    <t>RKM.06</t>
  </si>
  <si>
    <t>RKM.07</t>
  </si>
  <si>
    <t>RKM.08</t>
  </si>
  <si>
    <t>RKM.09</t>
  </si>
  <si>
    <t>RKM.10</t>
  </si>
  <si>
    <t>RKM.11</t>
  </si>
  <si>
    <t>RKM.12</t>
  </si>
  <si>
    <t>RKM.13</t>
  </si>
  <si>
    <t>RKM.14</t>
  </si>
  <si>
    <t>RKM.15</t>
  </si>
  <si>
    <t>RKM.16</t>
  </si>
  <si>
    <t>RKM.17</t>
  </si>
  <si>
    <t>RKM.18</t>
  </si>
  <si>
    <t>RKM.19</t>
  </si>
  <si>
    <t>RKM.20</t>
  </si>
  <si>
    <t>RKM.21</t>
  </si>
  <si>
    <t>RKM.24</t>
  </si>
  <si>
    <t>RKM.25</t>
  </si>
  <si>
    <t>RKM.26</t>
  </si>
  <si>
    <t>RKM.27</t>
  </si>
  <si>
    <t>RKM.28</t>
  </si>
  <si>
    <t>RKM.29</t>
  </si>
  <si>
    <t>RKM.30</t>
  </si>
  <si>
    <t>RKM.31</t>
  </si>
  <si>
    <t>RKM.32</t>
  </si>
  <si>
    <t>RKM.33</t>
  </si>
  <si>
    <t>RKM.34</t>
  </si>
  <si>
    <t>RKM.38</t>
  </si>
  <si>
    <t>RKM.39</t>
  </si>
  <si>
    <t>RKM.40</t>
  </si>
  <si>
    <t>RKM.41</t>
  </si>
  <si>
    <t>RKM.42</t>
  </si>
  <si>
    <t>RKM.43</t>
  </si>
  <si>
    <t>RKM.44</t>
  </si>
  <si>
    <t>RKM.45</t>
  </si>
  <si>
    <t>RKM.46</t>
  </si>
  <si>
    <t>RKM.47</t>
  </si>
  <si>
    <t>RKM.48</t>
  </si>
  <si>
    <t>RKM.49</t>
  </si>
  <si>
    <t>RKM.50</t>
  </si>
  <si>
    <t>RKM.51</t>
  </si>
  <si>
    <t>RKM.52</t>
  </si>
  <si>
    <t>RKM.53</t>
  </si>
  <si>
    <t>RKM.54</t>
  </si>
  <si>
    <t>RKM.55</t>
  </si>
  <si>
    <t>RKM.56</t>
  </si>
  <si>
    <t>RKM.57</t>
  </si>
  <si>
    <t>RKM.58</t>
  </si>
  <si>
    <t>RKM.59</t>
  </si>
  <si>
    <t>RKM.60</t>
  </si>
  <si>
    <t>RKM.61</t>
  </si>
  <si>
    <t>RKM.62</t>
  </si>
  <si>
    <t>RKM.63</t>
  </si>
  <si>
    <t>RKM.64</t>
  </si>
  <si>
    <t>RKM.66</t>
  </si>
  <si>
    <t>RKM.67</t>
  </si>
  <si>
    <t>RKM.68</t>
  </si>
  <si>
    <t>RKM.69</t>
  </si>
  <si>
    <t>RKM.70</t>
  </si>
  <si>
    <t>RKM.71</t>
  </si>
  <si>
    <t>RKM.72</t>
  </si>
  <si>
    <t>RKM.73</t>
  </si>
  <si>
    <t>RKM.74</t>
  </si>
  <si>
    <t>RKK.01</t>
  </si>
  <si>
    <t>RKK.08</t>
  </si>
  <si>
    <t>RKK.02</t>
  </si>
  <si>
    <t>RKK.06</t>
  </si>
  <si>
    <t>RKK.07</t>
  </si>
  <si>
    <t>RKK.09</t>
  </si>
  <si>
    <t>RKK.14</t>
  </si>
  <si>
    <t>RKK.22</t>
  </si>
  <si>
    <t>RKK.23</t>
  </si>
  <si>
    <t>RKK.24</t>
  </si>
  <si>
    <t>RKK.25</t>
  </si>
  <si>
    <t>RKK.26</t>
  </si>
  <si>
    <t>RKK.28</t>
  </si>
  <si>
    <t>RKK.29</t>
  </si>
  <si>
    <t>RKK.30</t>
  </si>
  <si>
    <t>RKK.39</t>
  </si>
  <si>
    <t>RKK.40</t>
  </si>
  <si>
    <t>WK01.6._A</t>
  </si>
  <si>
    <t>RPL02.5._F</t>
  </si>
  <si>
    <t>PLK02.10._A/10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</si>
</sst>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4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name val="Arial"/>
      <family val="2"/>
    </font>
    <font>
      <sz val="8"/>
      <name val="Verdan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name val="Calibri"/>
      <family val="2"/>
      <charset val="238"/>
    </font>
    <font>
      <sz val="11"/>
      <color rgb="FFC00000"/>
      <name val="Calibri"/>
      <family val="2"/>
      <charset val="238"/>
    </font>
    <font>
      <sz val="8"/>
      <color rgb="FFFF0000"/>
      <name val="Verdana"/>
      <family val="2"/>
      <charset val="238"/>
    </font>
    <font>
      <sz val="11"/>
      <color indexed="8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i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3" tint="0.3999755851924192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1"/>
      <color rgb="FF00B0F0"/>
      <name val="Calibri"/>
      <family val="2"/>
      <charset val="238"/>
    </font>
    <font>
      <sz val="11"/>
      <color rgb="FF00B0F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8"/>
      <color theme="1"/>
      <name val="Calibri"/>
      <family val="2"/>
      <charset val="238"/>
      <scheme val="minor"/>
    </font>
    <font>
      <b/>
      <sz val="18"/>
      <color theme="5" tint="-0.249977111117893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6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 diagonalUp="1" diagonalDown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hair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hair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 style="hair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hair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/>
      <bottom style="hair">
        <color indexed="64"/>
      </bottom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hair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hair">
        <color indexed="64"/>
      </bottom>
      <diagonal/>
    </border>
  </borders>
  <cellStyleXfs count="16">
    <xf numFmtId="0" fontId="0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12" fillId="0" borderId="0"/>
    <xf numFmtId="0" fontId="6" fillId="0" borderId="0"/>
    <xf numFmtId="44" fontId="20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34" fillId="0" borderId="0" applyNumberFormat="0" applyFill="0" applyBorder="0" applyAlignment="0" applyProtection="0"/>
    <xf numFmtId="0" fontId="20" fillId="0" borderId="0"/>
    <xf numFmtId="44" fontId="6" fillId="0" borderId="0" applyFont="0" applyFill="0" applyBorder="0" applyAlignment="0" applyProtection="0"/>
    <xf numFmtId="44" fontId="20" fillId="0" borderId="0" applyFont="0" applyFill="0" applyBorder="0" applyAlignment="0" applyProtection="0"/>
  </cellStyleXfs>
  <cellXfs count="1083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 vertical="center"/>
    </xf>
    <xf numFmtId="0" fontId="5" fillId="0" borderId="0" xfId="0" applyFont="1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9" fillId="0" borderId="28" xfId="1" applyFont="1" applyFill="1" applyBorder="1" applyAlignment="1">
      <alignment horizontal="center" textRotation="90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9" fillId="0" borderId="0" xfId="0" applyFont="1"/>
    <xf numFmtId="0" fontId="9" fillId="2" borderId="1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left" vertical="center" wrapText="1"/>
    </xf>
    <xf numFmtId="0" fontId="9" fillId="2" borderId="60" xfId="1" applyFont="1" applyFill="1" applyBorder="1" applyAlignment="1">
      <alignment horizontal="left" vertical="center" wrapText="1" indent="1"/>
    </xf>
    <xf numFmtId="0" fontId="0" fillId="0" borderId="1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9" fillId="2" borderId="60" xfId="1" applyFont="1" applyFill="1" applyBorder="1" applyAlignment="1">
      <alignment vertical="center" wrapText="1"/>
    </xf>
    <xf numFmtId="0" fontId="9" fillId="2" borderId="57" xfId="1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/>
    </xf>
    <xf numFmtId="0" fontId="9" fillId="2" borderId="63" xfId="1" applyFont="1" applyFill="1" applyBorder="1" applyAlignment="1">
      <alignment vertical="center" wrapText="1"/>
    </xf>
    <xf numFmtId="0" fontId="9" fillId="2" borderId="55" xfId="1" applyFont="1" applyFill="1" applyBorder="1" applyAlignment="1">
      <alignment vertical="center" wrapText="1"/>
    </xf>
    <xf numFmtId="0" fontId="9" fillId="0" borderId="30" xfId="1" applyFont="1" applyFill="1" applyBorder="1" applyAlignment="1">
      <alignment horizontal="center" textRotation="90" wrapText="1"/>
    </xf>
    <xf numFmtId="0" fontId="9" fillId="0" borderId="76" xfId="1" applyFont="1" applyFill="1" applyBorder="1" applyAlignment="1">
      <alignment horizontal="center" textRotation="90" wrapText="1"/>
    </xf>
    <xf numFmtId="0" fontId="9" fillId="0" borderId="43" xfId="1" applyFont="1" applyFill="1" applyBorder="1" applyAlignment="1">
      <alignment horizontal="center" textRotation="90" wrapText="1"/>
    </xf>
    <xf numFmtId="0" fontId="9" fillId="0" borderId="95" xfId="1" applyFont="1" applyFill="1" applyBorder="1" applyAlignment="1">
      <alignment horizontal="center" textRotation="90" wrapText="1"/>
    </xf>
    <xf numFmtId="0" fontId="9" fillId="0" borderId="13" xfId="1" applyFont="1" applyFill="1" applyBorder="1" applyAlignment="1">
      <alignment horizontal="center" textRotation="90" wrapText="1"/>
    </xf>
    <xf numFmtId="0" fontId="9" fillId="2" borderId="73" xfId="1" applyFont="1" applyFill="1" applyBorder="1" applyAlignment="1">
      <alignment horizontal="left" vertical="center" wrapText="1" indent="1"/>
    </xf>
    <xf numFmtId="0" fontId="9" fillId="2" borderId="92" xfId="1" applyFont="1" applyFill="1" applyBorder="1" applyAlignment="1">
      <alignment horizontal="left" vertical="center" wrapText="1" indent="1"/>
    </xf>
    <xf numFmtId="0" fontId="0" fillId="0" borderId="3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96" xfId="0" applyFont="1" applyFill="1" applyBorder="1" applyAlignment="1">
      <alignment horizontal="center" vertical="center" wrapText="1"/>
    </xf>
    <xf numFmtId="0" fontId="9" fillId="2" borderId="73" xfId="1" applyFont="1" applyFill="1" applyBorder="1" applyAlignment="1">
      <alignment vertical="center" wrapText="1"/>
    </xf>
    <xf numFmtId="0" fontId="9" fillId="0" borderId="49" xfId="1" applyFont="1" applyFill="1" applyBorder="1" applyAlignment="1">
      <alignment horizontal="center" textRotation="90" wrapText="1"/>
    </xf>
    <xf numFmtId="0" fontId="9" fillId="2" borderId="13" xfId="1" applyFont="1" applyFill="1" applyBorder="1" applyAlignment="1">
      <alignment horizontal="center" vertical="center" wrapText="1"/>
    </xf>
    <xf numFmtId="0" fontId="9" fillId="2" borderId="60" xfId="1" applyFont="1" applyFill="1" applyBorder="1" applyAlignment="1">
      <alignment wrapText="1"/>
    </xf>
    <xf numFmtId="0" fontId="0" fillId="0" borderId="2" xfId="0" applyFont="1" applyFill="1" applyBorder="1" applyAlignment="1"/>
    <xf numFmtId="0" fontId="9" fillId="2" borderId="73" xfId="1" applyFont="1" applyFill="1" applyBorder="1" applyAlignment="1">
      <alignment horizontal="left" wrapText="1"/>
    </xf>
    <xf numFmtId="0" fontId="9" fillId="0" borderId="55" xfId="1" applyFont="1" applyFill="1" applyBorder="1" applyAlignment="1">
      <alignment wrapText="1"/>
    </xf>
    <xf numFmtId="0" fontId="9" fillId="0" borderId="63" xfId="1" applyFont="1" applyFill="1" applyBorder="1" applyAlignment="1">
      <alignment wrapText="1"/>
    </xf>
    <xf numFmtId="0" fontId="0" fillId="0" borderId="0" xfId="4" applyFont="1"/>
    <xf numFmtId="0" fontId="9" fillId="2" borderId="92" xfId="1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73" xfId="0" applyFont="1" applyFill="1" applyBorder="1" applyAlignment="1"/>
    <xf numFmtId="0" fontId="0" fillId="0" borderId="60" xfId="0" applyFont="1" applyFill="1" applyBorder="1" applyAlignment="1"/>
    <xf numFmtId="0" fontId="0" fillId="0" borderId="60" xfId="0" applyFont="1" applyFill="1" applyBorder="1" applyAlignment="1">
      <alignment horizontal="left"/>
    </xf>
    <xf numFmtId="0" fontId="0" fillId="0" borderId="92" xfId="0" applyFont="1" applyFill="1" applyBorder="1" applyAlignment="1"/>
    <xf numFmtId="0" fontId="9" fillId="2" borderId="30" xfId="1" applyFont="1" applyFill="1" applyBorder="1" applyAlignment="1">
      <alignment horizontal="center" vertical="center" wrapText="1"/>
    </xf>
    <xf numFmtId="0" fontId="9" fillId="2" borderId="49" xfId="1" applyFont="1" applyFill="1" applyBorder="1" applyAlignment="1">
      <alignment horizontal="center" vertical="center" wrapText="1"/>
    </xf>
    <xf numFmtId="0" fontId="9" fillId="2" borderId="76" xfId="1" applyFont="1" applyFill="1" applyBorder="1" applyAlignment="1">
      <alignment horizontal="center" vertical="center" wrapText="1"/>
    </xf>
    <xf numFmtId="0" fontId="9" fillId="2" borderId="95" xfId="1" applyFont="1" applyFill="1" applyBorder="1" applyAlignment="1">
      <alignment horizontal="center" vertical="center" wrapText="1"/>
    </xf>
    <xf numFmtId="0" fontId="9" fillId="2" borderId="60" xfId="1" applyFont="1" applyFill="1" applyBorder="1" applyAlignment="1">
      <alignment horizontal="left" wrapText="1"/>
    </xf>
    <xf numFmtId="0" fontId="9" fillId="2" borderId="106" xfId="1" applyFont="1" applyFill="1" applyBorder="1" applyAlignment="1">
      <alignment horizontal="left" wrapText="1"/>
    </xf>
    <xf numFmtId="0" fontId="9" fillId="2" borderId="21" xfId="1" applyFont="1" applyFill="1" applyBorder="1" applyAlignment="1">
      <alignment horizontal="left" wrapText="1"/>
    </xf>
    <xf numFmtId="0" fontId="9" fillId="2" borderId="2" xfId="1" applyFont="1" applyFill="1" applyBorder="1" applyAlignment="1">
      <alignment horizontal="left" wrapText="1"/>
    </xf>
    <xf numFmtId="0" fontId="9" fillId="0" borderId="0" xfId="0" applyFont="1" applyFill="1"/>
    <xf numFmtId="0" fontId="9" fillId="2" borderId="43" xfId="1" applyFont="1" applyFill="1" applyBorder="1" applyAlignment="1">
      <alignment horizontal="center" vertical="center" wrapText="1"/>
    </xf>
    <xf numFmtId="0" fontId="9" fillId="2" borderId="114" xfId="1" applyFont="1" applyFill="1" applyBorder="1" applyAlignment="1">
      <alignment horizontal="left" vertical="center" wrapText="1" indent="1"/>
    </xf>
    <xf numFmtId="0" fontId="9" fillId="2" borderId="15" xfId="1" applyFont="1" applyFill="1" applyBorder="1" applyAlignment="1">
      <alignment horizontal="left" vertical="center" wrapText="1"/>
    </xf>
    <xf numFmtId="0" fontId="6" fillId="0" borderId="23" xfId="4" applyFont="1" applyFill="1" applyBorder="1" applyAlignment="1">
      <alignment horizontal="center" vertical="center" wrapText="1"/>
    </xf>
    <xf numFmtId="0" fontId="6" fillId="0" borderId="32" xfId="4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0" fontId="6" fillId="0" borderId="29" xfId="4" applyFont="1" applyFill="1" applyBorder="1" applyAlignment="1">
      <alignment horizontal="center" vertical="center" wrapText="1"/>
    </xf>
    <xf numFmtId="0" fontId="6" fillId="0" borderId="28" xfId="4" applyFont="1" applyFill="1" applyBorder="1" applyAlignment="1">
      <alignment horizontal="center" vertical="center" wrapText="1"/>
    </xf>
    <xf numFmtId="0" fontId="6" fillId="0" borderId="48" xfId="4" applyFont="1" applyFill="1" applyBorder="1" applyAlignment="1">
      <alignment horizontal="center" vertical="center" wrapText="1"/>
    </xf>
    <xf numFmtId="0" fontId="0" fillId="0" borderId="41" xfId="4" applyFont="1" applyFill="1" applyBorder="1" applyAlignment="1">
      <alignment horizontal="center" vertical="center" wrapText="1"/>
    </xf>
    <xf numFmtId="0" fontId="0" fillId="0" borderId="35" xfId="4" applyFont="1" applyFill="1" applyBorder="1" applyAlignment="1">
      <alignment horizontal="center" vertical="center" wrapText="1"/>
    </xf>
    <xf numFmtId="0" fontId="0" fillId="0" borderId="103" xfId="4" applyFont="1" applyFill="1" applyBorder="1" applyAlignment="1">
      <alignment horizontal="center" vertical="center" wrapText="1"/>
    </xf>
    <xf numFmtId="0" fontId="0" fillId="0" borderId="97" xfId="4" applyFont="1" applyFill="1" applyBorder="1" applyAlignment="1">
      <alignment horizontal="center" vertical="center" wrapText="1"/>
    </xf>
    <xf numFmtId="0" fontId="0" fillId="0" borderId="77" xfId="4" applyFont="1" applyFill="1" applyBorder="1" applyAlignment="1">
      <alignment horizontal="center" vertical="center" wrapText="1"/>
    </xf>
    <xf numFmtId="0" fontId="0" fillId="0" borderId="78" xfId="4" applyFont="1" applyFill="1" applyBorder="1" applyAlignment="1">
      <alignment horizontal="center" vertical="center"/>
    </xf>
    <xf numFmtId="0" fontId="9" fillId="0" borderId="73" xfId="1" applyFont="1" applyFill="1" applyBorder="1" applyAlignment="1">
      <alignment wrapText="1"/>
    </xf>
    <xf numFmtId="0" fontId="9" fillId="0" borderId="80" xfId="1" applyFont="1" applyFill="1" applyBorder="1" applyAlignment="1">
      <alignment horizontal="left" vertical="center" wrapText="1"/>
    </xf>
    <xf numFmtId="0" fontId="9" fillId="0" borderId="71" xfId="1" applyFont="1" applyFill="1" applyBorder="1" applyAlignment="1">
      <alignment wrapText="1"/>
    </xf>
    <xf numFmtId="0" fontId="9" fillId="0" borderId="61" xfId="1" applyFont="1" applyFill="1" applyBorder="1" applyAlignment="1">
      <alignment horizontal="left" vertical="center" wrapText="1"/>
    </xf>
    <xf numFmtId="0" fontId="9" fillId="0" borderId="60" xfId="1" applyFont="1" applyFill="1" applyBorder="1" applyAlignment="1">
      <alignment wrapText="1"/>
    </xf>
    <xf numFmtId="0" fontId="9" fillId="0" borderId="72" xfId="1" applyFont="1" applyFill="1" applyBorder="1" applyAlignment="1">
      <alignment horizontal="left" vertical="center" wrapText="1"/>
    </xf>
    <xf numFmtId="0" fontId="0" fillId="0" borderId="60" xfId="0" applyFont="1" applyFill="1" applyBorder="1" applyAlignment="1">
      <alignment vertical="center"/>
    </xf>
    <xf numFmtId="0" fontId="0" fillId="0" borderId="55" xfId="0" applyFont="1" applyFill="1" applyBorder="1" applyAlignment="1">
      <alignment horizontal="center" vertical="center"/>
    </xf>
    <xf numFmtId="0" fontId="9" fillId="0" borderId="91" xfId="1" applyFont="1" applyFill="1" applyBorder="1" applyAlignment="1">
      <alignment horizontal="left" vertical="center" wrapText="1"/>
    </xf>
    <xf numFmtId="0" fontId="9" fillId="0" borderId="55" xfId="1" applyFont="1" applyFill="1" applyBorder="1" applyAlignment="1">
      <alignment horizontal="left" vertical="center" wrapText="1"/>
    </xf>
    <xf numFmtId="0" fontId="9" fillId="0" borderId="63" xfId="1" applyFont="1" applyFill="1" applyBorder="1" applyAlignment="1">
      <alignment horizontal="left" vertical="center" wrapText="1"/>
    </xf>
    <xf numFmtId="0" fontId="0" fillId="0" borderId="55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0" fillId="0" borderId="18" xfId="0" applyFill="1" applyBorder="1" applyAlignment="1">
      <alignment horizontal="center" wrapText="1"/>
    </xf>
    <xf numFmtId="0" fontId="14" fillId="0" borderId="0" xfId="0" applyFont="1"/>
    <xf numFmtId="0" fontId="2" fillId="0" borderId="0" xfId="0" applyFont="1" applyProtection="1"/>
    <xf numFmtId="0" fontId="0" fillId="0" borderId="0" xfId="0" applyProtection="1"/>
    <xf numFmtId="0" fontId="1" fillId="0" borderId="2" xfId="0" applyFont="1" applyFill="1" applyBorder="1" applyAlignment="1" applyProtection="1">
      <alignment horizontal="center" vertical="center"/>
    </xf>
    <xf numFmtId="0" fontId="14" fillId="0" borderId="0" xfId="0" applyFont="1" applyProtection="1"/>
    <xf numFmtId="0" fontId="0" fillId="0" borderId="31" xfId="0" applyFont="1" applyFill="1" applyBorder="1" applyAlignment="1" applyProtection="1">
      <alignment horizontal="center" vertical="center"/>
    </xf>
    <xf numFmtId="0" fontId="0" fillId="0" borderId="3" xfId="0" applyBorder="1" applyProtection="1"/>
    <xf numFmtId="0" fontId="0" fillId="0" borderId="6" xfId="0" applyBorder="1" applyProtection="1"/>
    <xf numFmtId="0" fontId="0" fillId="0" borderId="6" xfId="0" applyFill="1" applyBorder="1" applyProtection="1"/>
    <xf numFmtId="2" fontId="0" fillId="0" borderId="5" xfId="0" applyNumberFormat="1" applyBorder="1" applyProtection="1">
      <protection locked="0"/>
    </xf>
    <xf numFmtId="2" fontId="0" fillId="0" borderId="8" xfId="0" applyNumberFormat="1" applyBorder="1" applyProtection="1">
      <protection locked="0"/>
    </xf>
    <xf numFmtId="0" fontId="15" fillId="0" borderId="0" xfId="0" applyFont="1" applyFill="1" applyBorder="1" applyProtection="1"/>
    <xf numFmtId="0" fontId="16" fillId="0" borderId="0" xfId="0" applyFont="1" applyFill="1" applyBorder="1" applyProtection="1"/>
    <xf numFmtId="0" fontId="0" fillId="0" borderId="41" xfId="0" applyBorder="1" applyProtection="1"/>
    <xf numFmtId="2" fontId="1" fillId="0" borderId="2" xfId="0" applyNumberFormat="1" applyFont="1" applyBorder="1" applyAlignment="1" applyProtection="1">
      <alignment horizontal="right"/>
      <protection locked="0"/>
    </xf>
    <xf numFmtId="0" fontId="15" fillId="0" borderId="0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2" fontId="9" fillId="2" borderId="6" xfId="1" applyNumberFormat="1" applyFont="1" applyFill="1" applyBorder="1" applyAlignment="1" applyProtection="1">
      <alignment horizontal="left" wrapText="1" indent="1"/>
      <protection locked="0"/>
    </xf>
    <xf numFmtId="2" fontId="9" fillId="2" borderId="17" xfId="1" applyNumberFormat="1" applyFont="1" applyFill="1" applyBorder="1" applyAlignment="1" applyProtection="1">
      <alignment horizontal="left" wrapText="1" indent="1"/>
      <protection locked="0"/>
    </xf>
    <xf numFmtId="2" fontId="9" fillId="2" borderId="18" xfId="1" applyNumberFormat="1" applyFont="1" applyFill="1" applyBorder="1" applyAlignment="1" applyProtection="1">
      <alignment horizontal="left" wrapText="1" indent="1"/>
      <protection locked="0"/>
    </xf>
    <xf numFmtId="2" fontId="9" fillId="2" borderId="112" xfId="1" applyNumberFormat="1" applyFont="1" applyFill="1" applyBorder="1" applyAlignment="1" applyProtection="1">
      <alignment horizontal="left" wrapText="1" indent="1"/>
      <protection locked="0"/>
    </xf>
    <xf numFmtId="2" fontId="9" fillId="2" borderId="36" xfId="1" applyNumberFormat="1" applyFont="1" applyFill="1" applyBorder="1" applyAlignment="1" applyProtection="1">
      <alignment horizontal="left" wrapText="1" indent="1"/>
      <protection locked="0"/>
    </xf>
    <xf numFmtId="2" fontId="9" fillId="2" borderId="26" xfId="1" applyNumberFormat="1" applyFont="1" applyFill="1" applyBorder="1" applyAlignment="1" applyProtection="1">
      <alignment horizontal="left" wrapText="1" indent="1"/>
      <protection locked="0"/>
    </xf>
    <xf numFmtId="2" fontId="9" fillId="2" borderId="74" xfId="1" applyNumberFormat="1" applyFont="1" applyFill="1" applyBorder="1" applyAlignment="1" applyProtection="1">
      <alignment horizontal="left" wrapText="1" indent="1"/>
      <protection locked="0"/>
    </xf>
    <xf numFmtId="2" fontId="9" fillId="2" borderId="19" xfId="1" applyNumberFormat="1" applyFont="1" applyFill="1" applyBorder="1" applyAlignment="1" applyProtection="1">
      <alignment horizontal="left" wrapText="1" indent="1"/>
      <protection locked="0"/>
    </xf>
    <xf numFmtId="2" fontId="9" fillId="2" borderId="20" xfId="1" applyNumberFormat="1" applyFont="1" applyFill="1" applyBorder="1" applyAlignment="1" applyProtection="1">
      <alignment horizontal="left" wrapText="1" indent="1"/>
      <protection locked="0"/>
    </xf>
    <xf numFmtId="2" fontId="0" fillId="0" borderId="1" xfId="0" applyNumberFormat="1" applyFont="1" applyBorder="1" applyAlignment="1" applyProtection="1">
      <alignment horizontal="center" vertical="center"/>
      <protection locked="0"/>
    </xf>
    <xf numFmtId="2" fontId="0" fillId="0" borderId="38" xfId="0" applyNumberFormat="1" applyFont="1" applyBorder="1" applyAlignment="1" applyProtection="1">
      <alignment horizontal="center" vertical="center"/>
      <protection locked="0"/>
    </xf>
    <xf numFmtId="2" fontId="0" fillId="0" borderId="28" xfId="0" applyNumberFormat="1" applyFont="1" applyBorder="1" applyAlignment="1" applyProtection="1">
      <alignment horizontal="center" vertical="center"/>
      <protection locked="0"/>
    </xf>
    <xf numFmtId="2" fontId="0" fillId="0" borderId="32" xfId="0" applyNumberFormat="1" applyFont="1" applyBorder="1" applyAlignment="1" applyProtection="1">
      <alignment horizontal="center" vertical="center"/>
      <protection locked="0"/>
    </xf>
    <xf numFmtId="0" fontId="17" fillId="3" borderId="0" xfId="1" applyFont="1" applyFill="1" applyBorder="1" applyAlignment="1" applyProtection="1">
      <alignment vertical="center" wrapText="1"/>
    </xf>
    <xf numFmtId="0" fontId="17" fillId="0" borderId="0" xfId="0" applyFont="1" applyFill="1" applyBorder="1" applyAlignment="1" applyProtection="1">
      <alignment horizontal="center" vertical="center"/>
    </xf>
    <xf numFmtId="2" fontId="9" fillId="2" borderId="55" xfId="1" applyNumberFormat="1" applyFont="1" applyFill="1" applyBorder="1" applyAlignment="1" applyProtection="1">
      <alignment horizontal="left" wrapText="1" indent="1"/>
      <protection locked="0"/>
    </xf>
    <xf numFmtId="2" fontId="9" fillId="2" borderId="62" xfId="1" applyNumberFormat="1" applyFont="1" applyFill="1" applyBorder="1" applyAlignment="1" applyProtection="1">
      <alignment horizontal="left" wrapText="1" indent="1"/>
      <protection locked="0"/>
    </xf>
    <xf numFmtId="2" fontId="9" fillId="2" borderId="57" xfId="1" applyNumberFormat="1" applyFont="1" applyFill="1" applyBorder="1" applyAlignment="1" applyProtection="1">
      <alignment horizontal="left" wrapText="1" indent="1"/>
      <protection locked="0"/>
    </xf>
    <xf numFmtId="2" fontId="9" fillId="2" borderId="56" xfId="1" applyNumberFormat="1" applyFont="1" applyFill="1" applyBorder="1" applyAlignment="1" applyProtection="1">
      <alignment horizontal="left" wrapText="1" indent="1"/>
      <protection locked="0"/>
    </xf>
    <xf numFmtId="2" fontId="9" fillId="2" borderId="1" xfId="1" applyNumberFormat="1" applyFont="1" applyFill="1" applyBorder="1" applyAlignment="1" applyProtection="1">
      <alignment horizontal="left" wrapText="1" indent="1"/>
      <protection locked="0"/>
    </xf>
    <xf numFmtId="0" fontId="18" fillId="0" borderId="0" xfId="0" applyFont="1" applyFill="1" applyBorder="1" applyAlignment="1" applyProtection="1">
      <alignment horizontal="center" vertical="center"/>
    </xf>
    <xf numFmtId="0" fontId="16" fillId="0" borderId="0" xfId="0" applyFont="1" applyFill="1" applyBorder="1"/>
    <xf numFmtId="0" fontId="17" fillId="0" borderId="0" xfId="1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7" fillId="0" borderId="0" xfId="1" applyFont="1" applyFill="1" applyBorder="1" applyAlignment="1" applyProtection="1">
      <alignment horizontal="left" vertical="center" wrapText="1"/>
    </xf>
    <xf numFmtId="2" fontId="9" fillId="2" borderId="50" xfId="1" applyNumberFormat="1" applyFont="1" applyFill="1" applyBorder="1" applyAlignment="1" applyProtection="1">
      <alignment horizontal="left" wrapText="1" indent="1"/>
      <protection locked="0"/>
    </xf>
    <xf numFmtId="2" fontId="9" fillId="2" borderId="81" xfId="1" applyNumberFormat="1" applyFont="1" applyFill="1" applyBorder="1" applyAlignment="1" applyProtection="1">
      <alignment horizontal="left" wrapText="1" indent="1"/>
      <protection locked="0"/>
    </xf>
    <xf numFmtId="2" fontId="9" fillId="2" borderId="54" xfId="1" applyNumberFormat="1" applyFont="1" applyFill="1" applyBorder="1" applyAlignment="1" applyProtection="1">
      <alignment horizontal="left" wrapText="1" indent="1"/>
      <protection locked="0"/>
    </xf>
    <xf numFmtId="2" fontId="9" fillId="2" borderId="59" xfId="1" applyNumberFormat="1" applyFont="1" applyFill="1" applyBorder="1" applyAlignment="1" applyProtection="1">
      <alignment horizontal="left" wrapText="1" indent="1"/>
      <protection locked="0"/>
    </xf>
    <xf numFmtId="2" fontId="9" fillId="2" borderId="3" xfId="1" applyNumberFormat="1" applyFont="1" applyFill="1" applyBorder="1" applyAlignment="1" applyProtection="1">
      <alignment horizontal="center" vertical="center" wrapText="1"/>
      <protection locked="0"/>
    </xf>
    <xf numFmtId="2" fontId="9" fillId="2" borderId="105" xfId="1" applyNumberFormat="1" applyFont="1" applyFill="1" applyBorder="1" applyAlignment="1" applyProtection="1">
      <alignment horizontal="center" vertical="center" wrapText="1"/>
      <protection locked="0"/>
    </xf>
    <xf numFmtId="2" fontId="9" fillId="2" borderId="14" xfId="1" applyNumberFormat="1" applyFont="1" applyFill="1" applyBorder="1" applyAlignment="1" applyProtection="1">
      <alignment horizontal="center" vertical="center" wrapText="1"/>
      <protection locked="0"/>
    </xf>
    <xf numFmtId="2" fontId="9" fillId="2" borderId="4" xfId="1" applyNumberFormat="1" applyFont="1" applyFill="1" applyBorder="1" applyAlignment="1" applyProtection="1">
      <alignment horizontal="center" vertical="center" wrapText="1"/>
      <protection locked="0"/>
    </xf>
    <xf numFmtId="2" fontId="9" fillId="2" borderId="100" xfId="1" applyNumberFormat="1" applyFont="1" applyFill="1" applyBorder="1" applyAlignment="1" applyProtection="1">
      <alignment horizontal="center" vertical="center" wrapText="1"/>
      <protection locked="0"/>
    </xf>
    <xf numFmtId="2" fontId="9" fillId="2" borderId="7" xfId="1" applyNumberFormat="1" applyFont="1" applyFill="1" applyBorder="1" applyAlignment="1" applyProtection="1">
      <alignment horizontal="left" wrapText="1" indent="1"/>
      <protection locked="0"/>
    </xf>
    <xf numFmtId="2" fontId="9" fillId="2" borderId="40" xfId="1" applyNumberFormat="1" applyFont="1" applyFill="1" applyBorder="1" applyAlignment="1" applyProtection="1">
      <alignment horizontal="left" wrapText="1" indent="1"/>
      <protection locked="0"/>
    </xf>
    <xf numFmtId="2" fontId="9" fillId="2" borderId="44" xfId="1" applyNumberFormat="1" applyFont="1" applyFill="1" applyBorder="1" applyAlignment="1" applyProtection="1">
      <alignment horizontal="left" wrapText="1" indent="1"/>
      <protection locked="0"/>
    </xf>
    <xf numFmtId="2" fontId="9" fillId="2" borderId="116" xfId="1" applyNumberFormat="1" applyFont="1" applyFill="1" applyBorder="1" applyAlignment="1" applyProtection="1">
      <alignment horizontal="left" wrapText="1" indent="1"/>
      <protection locked="0"/>
    </xf>
    <xf numFmtId="0" fontId="19" fillId="0" borderId="0" xfId="0" applyFont="1"/>
    <xf numFmtId="2" fontId="9" fillId="2" borderId="55" xfId="1" applyNumberFormat="1" applyFont="1" applyFill="1" applyBorder="1" applyAlignment="1" applyProtection="1">
      <alignment horizontal="right" wrapText="1"/>
      <protection locked="0"/>
    </xf>
    <xf numFmtId="0" fontId="17" fillId="3" borderId="0" xfId="1" applyFont="1" applyFill="1" applyBorder="1" applyAlignment="1">
      <alignment horizontal="left" vertical="center" wrapText="1" indent="1"/>
    </xf>
    <xf numFmtId="0" fontId="15" fillId="0" borderId="0" xfId="0" applyFont="1" applyFill="1" applyBorder="1"/>
    <xf numFmtId="2" fontId="9" fillId="2" borderId="52" xfId="1" applyNumberFormat="1" applyFont="1" applyFill="1" applyBorder="1" applyAlignment="1" applyProtection="1">
      <alignment horizontal="left" wrapText="1" indent="1"/>
      <protection locked="0"/>
    </xf>
    <xf numFmtId="49" fontId="0" fillId="0" borderId="52" xfId="0" applyNumberFormat="1" applyFont="1" applyFill="1" applyBorder="1" applyAlignment="1" applyProtection="1">
      <protection locked="0"/>
    </xf>
    <xf numFmtId="49" fontId="0" fillId="0" borderId="81" xfId="0" applyNumberFormat="1" applyFont="1" applyFill="1" applyBorder="1" applyAlignment="1" applyProtection="1">
      <protection locked="0"/>
    </xf>
    <xf numFmtId="49" fontId="0" fillId="0" borderId="81" xfId="0" applyNumberFormat="1" applyFont="1" applyFill="1" applyBorder="1" applyProtection="1">
      <protection locked="0"/>
    </xf>
    <xf numFmtId="49" fontId="0" fillId="0" borderId="81" xfId="0" applyNumberFormat="1" applyFill="1" applyBorder="1" applyProtection="1">
      <protection locked="0"/>
    </xf>
    <xf numFmtId="49" fontId="0" fillId="0" borderId="54" xfId="0" applyNumberFormat="1" applyFill="1" applyBorder="1" applyProtection="1">
      <protection locked="0"/>
    </xf>
    <xf numFmtId="49" fontId="0" fillId="0" borderId="57" xfId="0" applyNumberFormat="1" applyFont="1" applyFill="1" applyBorder="1" applyAlignment="1" applyProtection="1">
      <protection locked="0"/>
    </xf>
    <xf numFmtId="49" fontId="0" fillId="0" borderId="62" xfId="0" applyNumberFormat="1" applyFont="1" applyFill="1" applyBorder="1" applyAlignment="1" applyProtection="1">
      <protection locked="0"/>
    </xf>
    <xf numFmtId="49" fontId="0" fillId="0" borderId="62" xfId="0" applyNumberFormat="1" applyFont="1" applyFill="1" applyBorder="1" applyProtection="1">
      <protection locked="0"/>
    </xf>
    <xf numFmtId="49" fontId="0" fillId="0" borderId="62" xfId="0" applyNumberFormat="1" applyFill="1" applyBorder="1" applyProtection="1">
      <protection locked="0"/>
    </xf>
    <xf numFmtId="49" fontId="0" fillId="0" borderId="59" xfId="0" applyNumberFormat="1" applyFill="1" applyBorder="1" applyProtection="1">
      <protection locked="0"/>
    </xf>
    <xf numFmtId="49" fontId="0" fillId="0" borderId="57" xfId="0" applyNumberFormat="1" applyFont="1" applyFill="1" applyBorder="1" applyAlignment="1" applyProtection="1">
      <alignment horizontal="left"/>
      <protection locked="0"/>
    </xf>
    <xf numFmtId="49" fontId="0" fillId="0" borderId="62" xfId="0" applyNumberFormat="1" applyFont="1" applyFill="1" applyBorder="1" applyAlignment="1" applyProtection="1">
      <alignment horizontal="left"/>
      <protection locked="0"/>
    </xf>
    <xf numFmtId="49" fontId="0" fillId="0" borderId="57" xfId="0" applyNumberFormat="1" applyFont="1" applyFill="1" applyBorder="1" applyProtection="1">
      <protection locked="0"/>
    </xf>
    <xf numFmtId="49" fontId="0" fillId="0" borderId="57" xfId="0" applyNumberFormat="1" applyFill="1" applyBorder="1" applyProtection="1">
      <protection locked="0"/>
    </xf>
    <xf numFmtId="49" fontId="0" fillId="0" borderId="88" xfId="0" applyNumberFormat="1" applyFill="1" applyBorder="1" applyProtection="1">
      <protection locked="0"/>
    </xf>
    <xf numFmtId="49" fontId="0" fillId="0" borderId="83" xfId="0" applyNumberFormat="1" applyFill="1" applyBorder="1" applyProtection="1">
      <protection locked="0"/>
    </xf>
    <xf numFmtId="49" fontId="0" fillId="0" borderId="84" xfId="0" applyNumberFormat="1" applyFill="1" applyBorder="1" applyProtection="1">
      <protection locked="0"/>
    </xf>
    <xf numFmtId="2" fontId="9" fillId="2" borderId="50" xfId="1" applyNumberFormat="1" applyFont="1" applyFill="1" applyBorder="1" applyAlignment="1" applyProtection="1">
      <alignment horizontal="right" wrapText="1"/>
      <protection locked="0"/>
    </xf>
    <xf numFmtId="0" fontId="0" fillId="0" borderId="11" xfId="0" applyFill="1" applyBorder="1" applyProtection="1"/>
    <xf numFmtId="2" fontId="0" fillId="0" borderId="34" xfId="0" applyNumberFormat="1" applyBorder="1" applyProtection="1">
      <protection locked="0"/>
    </xf>
    <xf numFmtId="0" fontId="0" fillId="0" borderId="3" xfId="4" applyFont="1" applyFill="1" applyBorder="1" applyAlignment="1">
      <alignment horizontal="center" vertical="center" wrapText="1"/>
    </xf>
    <xf numFmtId="0" fontId="0" fillId="0" borderId="105" xfId="4" applyFont="1" applyFill="1" applyBorder="1" applyAlignment="1">
      <alignment horizontal="center" vertical="center" wrapText="1"/>
    </xf>
    <xf numFmtId="0" fontId="0" fillId="0" borderId="14" xfId="4" applyFont="1" applyFill="1" applyBorder="1" applyAlignment="1">
      <alignment horizontal="center" vertical="center"/>
    </xf>
    <xf numFmtId="0" fontId="0" fillId="0" borderId="37" xfId="4" applyFont="1" applyFill="1" applyBorder="1" applyAlignment="1">
      <alignment horizontal="center" vertical="center" wrapText="1"/>
    </xf>
    <xf numFmtId="0" fontId="0" fillId="0" borderId="124" xfId="4" applyFont="1" applyFill="1" applyBorder="1" applyAlignment="1">
      <alignment horizontal="center" vertical="center" wrapText="1"/>
    </xf>
    <xf numFmtId="0" fontId="6" fillId="0" borderId="46" xfId="4" applyFont="1" applyFill="1" applyBorder="1" applyAlignment="1">
      <alignment horizontal="center" vertical="center" wrapText="1"/>
    </xf>
    <xf numFmtId="2" fontId="11" fillId="0" borderId="110" xfId="0" applyNumberFormat="1" applyFont="1" applyFill="1" applyBorder="1" applyAlignment="1" applyProtection="1">
      <alignment horizontal="center" wrapText="1"/>
      <protection locked="0"/>
    </xf>
    <xf numFmtId="2" fontId="11" fillId="0" borderId="111" xfId="0" applyNumberFormat="1" applyFont="1" applyFill="1" applyBorder="1" applyAlignment="1" applyProtection="1">
      <alignment horizontal="center" wrapText="1"/>
      <protection locked="0"/>
    </xf>
    <xf numFmtId="2" fontId="11" fillId="0" borderId="118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0" fillId="0" borderId="6" xfId="0" applyFill="1" applyBorder="1"/>
    <xf numFmtId="0" fontId="6" fillId="0" borderId="7" xfId="8" applyFont="1" applyFill="1" applyBorder="1" applyAlignment="1">
      <alignment wrapText="1"/>
    </xf>
    <xf numFmtId="0" fontId="6" fillId="0" borderId="7" xfId="8" applyFill="1" applyBorder="1" applyAlignment="1">
      <alignment wrapText="1"/>
    </xf>
    <xf numFmtId="0" fontId="0" fillId="0" borderId="11" xfId="0" applyFill="1" applyBorder="1"/>
    <xf numFmtId="0" fontId="6" fillId="0" borderId="101" xfId="8" applyFont="1" applyFill="1" applyBorder="1" applyAlignment="1">
      <alignment wrapText="1"/>
    </xf>
    <xf numFmtId="0" fontId="0" fillId="0" borderId="1" xfId="0" applyFill="1" applyBorder="1"/>
    <xf numFmtId="0" fontId="0" fillId="0" borderId="41" xfId="8" applyFont="1" applyFill="1" applyBorder="1"/>
    <xf numFmtId="0" fontId="6" fillId="0" borderId="99" xfId="8" applyFill="1" applyBorder="1" applyAlignment="1">
      <alignment wrapText="1"/>
    </xf>
    <xf numFmtId="0" fontId="0" fillId="0" borderId="6" xfId="8" applyFont="1" applyFill="1" applyBorder="1"/>
    <xf numFmtId="0" fontId="6" fillId="0" borderId="121" xfId="8" applyFill="1" applyBorder="1" applyAlignment="1">
      <alignment wrapText="1"/>
    </xf>
    <xf numFmtId="0" fontId="0" fillId="0" borderId="11" xfId="8" applyFont="1" applyFill="1" applyBorder="1"/>
    <xf numFmtId="0" fontId="6" fillId="0" borderId="94" xfId="8" applyFill="1" applyBorder="1" applyAlignment="1">
      <alignment wrapText="1"/>
    </xf>
    <xf numFmtId="0" fontId="0" fillId="0" borderId="1" xfId="8" applyFont="1" applyFill="1" applyBorder="1"/>
    <xf numFmtId="0" fontId="1" fillId="0" borderId="38" xfId="8" applyFont="1" applyFill="1" applyBorder="1" applyAlignment="1">
      <alignment vertical="center"/>
    </xf>
    <xf numFmtId="0" fontId="0" fillId="0" borderId="33" xfId="8" applyFont="1" applyFill="1" applyBorder="1"/>
    <xf numFmtId="0" fontId="0" fillId="0" borderId="0" xfId="8" applyFont="1" applyFill="1" applyBorder="1" applyAlignment="1">
      <alignment wrapText="1"/>
    </xf>
    <xf numFmtId="0" fontId="2" fillId="0" borderId="0" xfId="0" applyFont="1" applyFill="1"/>
    <xf numFmtId="0" fontId="6" fillId="0" borderId="0" xfId="8" applyFont="1" applyFill="1"/>
    <xf numFmtId="0" fontId="9" fillId="0" borderId="0" xfId="8" applyFont="1" applyFill="1" applyAlignment="1">
      <alignment horizontal="left"/>
    </xf>
    <xf numFmtId="0" fontId="6" fillId="0" borderId="100" xfId="8" applyFont="1" applyFill="1" applyBorder="1" applyAlignment="1">
      <alignment horizontal="center"/>
    </xf>
    <xf numFmtId="0" fontId="6" fillId="0" borderId="14" xfId="8" applyFont="1" applyFill="1" applyBorder="1" applyAlignment="1">
      <alignment horizontal="center"/>
    </xf>
    <xf numFmtId="0" fontId="0" fillId="0" borderId="102" xfId="8" applyFont="1" applyFill="1" applyBorder="1" applyAlignment="1">
      <alignment horizontal="center" vertical="center"/>
    </xf>
    <xf numFmtId="0" fontId="0" fillId="0" borderId="119" xfId="8" applyFont="1" applyFill="1" applyBorder="1" applyAlignment="1">
      <alignment horizontal="center" vertical="center"/>
    </xf>
    <xf numFmtId="0" fontId="6" fillId="0" borderId="3" xfId="8" applyFont="1" applyFill="1" applyBorder="1"/>
    <xf numFmtId="0" fontId="1" fillId="0" borderId="105" xfId="8" applyFont="1" applyFill="1" applyBorder="1" applyAlignment="1">
      <alignment horizontal="left" vertical="center" wrapText="1"/>
    </xf>
    <xf numFmtId="0" fontId="7" fillId="0" borderId="17" xfId="8" applyFont="1" applyFill="1" applyBorder="1" applyAlignment="1">
      <alignment horizontal="left" vertical="center" wrapText="1"/>
    </xf>
    <xf numFmtId="0" fontId="6" fillId="0" borderId="17" xfId="8" applyFont="1" applyFill="1" applyBorder="1"/>
    <xf numFmtId="0" fontId="7" fillId="0" borderId="120" xfId="8" applyFont="1" applyFill="1" applyBorder="1" applyAlignment="1">
      <alignment horizontal="left" vertical="center" wrapText="1"/>
    </xf>
    <xf numFmtId="0" fontId="7" fillId="0" borderId="22" xfId="8" applyFont="1" applyFill="1" applyBorder="1" applyAlignment="1">
      <alignment horizontal="left" vertical="center" wrapText="1"/>
    </xf>
    <xf numFmtId="0" fontId="0" fillId="0" borderId="3" xfId="8" applyFont="1" applyFill="1" applyBorder="1"/>
    <xf numFmtId="0" fontId="0" fillId="0" borderId="77" xfId="8" applyFont="1" applyFill="1" applyBorder="1" applyAlignment="1">
      <alignment horizontal="left" vertical="center" wrapText="1"/>
    </xf>
    <xf numFmtId="0" fontId="6" fillId="0" borderId="19" xfId="8" applyFont="1" applyFill="1" applyBorder="1"/>
    <xf numFmtId="0" fontId="0" fillId="0" borderId="30" xfId="8" applyFont="1" applyFill="1" applyBorder="1"/>
    <xf numFmtId="0" fontId="1" fillId="0" borderId="0" xfId="8" applyFont="1" applyFill="1" applyBorder="1" applyAlignment="1">
      <alignment horizontal="left" vertical="center" wrapText="1"/>
    </xf>
    <xf numFmtId="0" fontId="7" fillId="0" borderId="40" xfId="8" applyFont="1" applyFill="1" applyBorder="1" applyAlignment="1">
      <alignment horizontal="left" vertical="center" wrapText="1"/>
    </xf>
    <xf numFmtId="0" fontId="1" fillId="0" borderId="38" xfId="8" applyFont="1" applyFill="1" applyBorder="1" applyAlignment="1">
      <alignment horizontal="left" vertical="center" wrapText="1"/>
    </xf>
    <xf numFmtId="0" fontId="8" fillId="0" borderId="105" xfId="8" applyFont="1" applyFill="1" applyBorder="1"/>
    <xf numFmtId="0" fontId="1" fillId="0" borderId="105" xfId="8" applyFont="1" applyFill="1" applyBorder="1"/>
    <xf numFmtId="0" fontId="0" fillId="0" borderId="9" xfId="8" applyFont="1" applyFill="1" applyBorder="1"/>
    <xf numFmtId="0" fontId="1" fillId="0" borderId="40" xfId="8" applyFont="1" applyFill="1" applyBorder="1"/>
    <xf numFmtId="0" fontId="6" fillId="0" borderId="77" xfId="8" applyFont="1" applyFill="1" applyBorder="1" applyAlignment="1">
      <alignment horizontal="left" vertical="center" wrapText="1"/>
    </xf>
    <xf numFmtId="0" fontId="6" fillId="0" borderId="17" xfId="8" applyFont="1" applyFill="1" applyBorder="1" applyAlignment="1">
      <alignment horizontal="left" vertical="center" wrapText="1"/>
    </xf>
    <xf numFmtId="0" fontId="6" fillId="0" borderId="0" xfId="8" applyFont="1" applyFill="1" applyBorder="1" applyAlignment="1">
      <alignment horizontal="left" vertical="center" wrapText="1"/>
    </xf>
    <xf numFmtId="0" fontId="1" fillId="0" borderId="38" xfId="8" applyFont="1" applyFill="1" applyBorder="1"/>
    <xf numFmtId="0" fontId="0" fillId="0" borderId="0" xfId="0" applyFill="1"/>
    <xf numFmtId="0" fontId="6" fillId="0" borderId="0" xfId="8" applyFill="1"/>
    <xf numFmtId="0" fontId="6" fillId="0" borderId="9" xfId="8" applyFill="1" applyBorder="1" applyAlignment="1">
      <alignment horizontal="center" vertical="center"/>
    </xf>
    <xf numFmtId="0" fontId="6" fillId="0" borderId="39" xfId="8" applyFill="1" applyBorder="1" applyAlignment="1">
      <alignment horizontal="center" vertical="center"/>
    </xf>
    <xf numFmtId="0" fontId="6" fillId="0" borderId="9" xfId="8" applyFont="1" applyFill="1" applyBorder="1" applyAlignment="1">
      <alignment horizontal="center" vertical="center"/>
    </xf>
    <xf numFmtId="0" fontId="6" fillId="0" borderId="19" xfId="8" applyFont="1" applyFill="1" applyBorder="1" applyAlignment="1">
      <alignment horizontal="center" vertical="center"/>
    </xf>
    <xf numFmtId="0" fontId="6" fillId="0" borderId="20" xfId="8" applyFont="1" applyFill="1" applyBorder="1" applyAlignment="1">
      <alignment horizontal="center" vertical="center" wrapText="1"/>
    </xf>
    <xf numFmtId="0" fontId="0" fillId="0" borderId="33" xfId="8" applyFont="1" applyFill="1" applyBorder="1" applyAlignment="1">
      <alignment horizontal="center" vertical="center"/>
    </xf>
    <xf numFmtId="0" fontId="0" fillId="0" borderId="123" xfId="8" applyFont="1" applyFill="1" applyBorder="1" applyAlignment="1">
      <alignment horizontal="center" vertical="center"/>
    </xf>
    <xf numFmtId="0" fontId="0" fillId="0" borderId="22" xfId="8" applyFont="1" applyFill="1" applyBorder="1" applyAlignment="1">
      <alignment horizontal="center" vertical="center"/>
    </xf>
    <xf numFmtId="0" fontId="0" fillId="0" borderId="45" xfId="8" applyFont="1" applyFill="1" applyBorder="1" applyAlignment="1">
      <alignment horizontal="center" vertical="center" wrapText="1"/>
    </xf>
    <xf numFmtId="0" fontId="0" fillId="0" borderId="21" xfId="8" applyFont="1" applyFill="1" applyBorder="1" applyAlignment="1">
      <alignment horizontal="center" vertical="center" wrapText="1"/>
    </xf>
    <xf numFmtId="0" fontId="6" fillId="0" borderId="69" xfId="8" applyFill="1" applyBorder="1" applyAlignment="1">
      <alignment wrapText="1"/>
    </xf>
    <xf numFmtId="0" fontId="6" fillId="0" borderId="56" xfId="8" applyFill="1" applyBorder="1" applyAlignment="1">
      <alignment wrapText="1"/>
    </xf>
    <xf numFmtId="0" fontId="6" fillId="0" borderId="64" xfId="8" applyFill="1" applyBorder="1" applyAlignment="1">
      <alignment wrapText="1"/>
    </xf>
    <xf numFmtId="0" fontId="1" fillId="0" borderId="29" xfId="8" applyFont="1" applyFill="1" applyBorder="1" applyAlignment="1">
      <alignment wrapText="1"/>
    </xf>
    <xf numFmtId="0" fontId="6" fillId="0" borderId="0" xfId="9" applyFill="1"/>
    <xf numFmtId="0" fontId="9" fillId="0" borderId="0" xfId="11" applyFont="1" applyFill="1" applyAlignment="1">
      <alignment horizontal="left"/>
    </xf>
    <xf numFmtId="0" fontId="1" fillId="0" borderId="100" xfId="9" applyFont="1" applyFill="1" applyBorder="1" applyAlignment="1">
      <alignment horizontal="center" vertical="center" wrapText="1"/>
    </xf>
    <xf numFmtId="0" fontId="1" fillId="0" borderId="105" xfId="9" applyFont="1" applyFill="1" applyBorder="1" applyAlignment="1">
      <alignment horizontal="center" vertical="center" wrapText="1"/>
    </xf>
    <xf numFmtId="0" fontId="1" fillId="0" borderId="4" xfId="9" applyFont="1" applyFill="1" applyBorder="1" applyAlignment="1">
      <alignment horizontal="center" vertical="center" wrapText="1"/>
    </xf>
    <xf numFmtId="0" fontId="1" fillId="0" borderId="5" xfId="9" applyFont="1" applyFill="1" applyBorder="1" applyAlignment="1">
      <alignment horizontal="center" vertical="center" wrapText="1"/>
    </xf>
    <xf numFmtId="0" fontId="1" fillId="0" borderId="140" xfId="9" applyFont="1" applyFill="1" applyBorder="1" applyAlignment="1">
      <alignment horizontal="center" wrapText="1"/>
    </xf>
    <xf numFmtId="0" fontId="1" fillId="0" borderId="19" xfId="9" applyFont="1" applyFill="1" applyBorder="1" applyAlignment="1">
      <alignment horizontal="center" wrapText="1"/>
    </xf>
    <xf numFmtId="0" fontId="1" fillId="0" borderId="39" xfId="9" applyFont="1" applyFill="1" applyBorder="1" applyAlignment="1">
      <alignment horizontal="center" wrapText="1"/>
    </xf>
    <xf numFmtId="0" fontId="1" fillId="0" borderId="10" xfId="9" applyFont="1" applyFill="1" applyBorder="1" applyAlignment="1">
      <alignment horizontal="center" wrapText="1"/>
    </xf>
    <xf numFmtId="0" fontId="0" fillId="0" borderId="79" xfId="9" applyFont="1" applyFill="1" applyBorder="1"/>
    <xf numFmtId="0" fontId="1" fillId="0" borderId="42" xfId="9" applyFont="1" applyFill="1" applyBorder="1"/>
    <xf numFmtId="0" fontId="0" fillId="0" borderId="104" xfId="9" applyFont="1" applyFill="1" applyBorder="1"/>
    <xf numFmtId="0" fontId="1" fillId="0" borderId="8" xfId="9" applyFont="1" applyFill="1" applyBorder="1"/>
    <xf numFmtId="0" fontId="1" fillId="0" borderId="8" xfId="9" applyFont="1" applyFill="1" applyBorder="1" applyAlignment="1">
      <alignment wrapText="1"/>
    </xf>
    <xf numFmtId="0" fontId="0" fillId="0" borderId="91" xfId="9" applyFont="1" applyFill="1" applyBorder="1"/>
    <xf numFmtId="0" fontId="1" fillId="0" borderId="10" xfId="9" applyFont="1" applyFill="1" applyBorder="1"/>
    <xf numFmtId="2" fontId="0" fillId="0" borderId="42" xfId="0" applyNumberFormat="1" applyBorder="1" applyProtection="1">
      <protection locked="0"/>
    </xf>
    <xf numFmtId="0" fontId="0" fillId="0" borderId="38" xfId="4" applyFont="1" applyFill="1" applyBorder="1" applyAlignment="1">
      <alignment horizontal="center" vertical="center" wrapText="1"/>
    </xf>
    <xf numFmtId="0" fontId="0" fillId="0" borderId="1" xfId="4" applyFont="1" applyFill="1" applyBorder="1" applyAlignment="1">
      <alignment horizontal="center" vertical="center" wrapText="1"/>
    </xf>
    <xf numFmtId="0" fontId="0" fillId="0" borderId="48" xfId="4" applyFont="1" applyFill="1" applyBorder="1" applyAlignment="1">
      <alignment horizontal="center" vertical="center" wrapText="1"/>
    </xf>
    <xf numFmtId="0" fontId="0" fillId="0" borderId="96" xfId="4" applyFont="1" applyFill="1" applyBorder="1" applyAlignment="1">
      <alignment horizontal="center" vertical="center" wrapText="1"/>
    </xf>
    <xf numFmtId="0" fontId="0" fillId="0" borderId="32" xfId="4" applyFont="1" applyFill="1" applyBorder="1" applyAlignment="1">
      <alignment horizontal="center" vertical="center" wrapText="1"/>
    </xf>
    <xf numFmtId="0" fontId="0" fillId="0" borderId="28" xfId="4" applyFont="1" applyFill="1" applyBorder="1" applyAlignment="1">
      <alignment horizontal="center" vertical="center" wrapText="1"/>
    </xf>
    <xf numFmtId="0" fontId="0" fillId="0" borderId="14" xfId="4" applyFont="1" applyFill="1" applyBorder="1" applyAlignment="1">
      <alignment horizontal="center" vertical="center" wrapText="1"/>
    </xf>
    <xf numFmtId="2" fontId="6" fillId="0" borderId="50" xfId="8" applyNumberFormat="1" applyFill="1" applyBorder="1" applyProtection="1">
      <protection locked="0"/>
    </xf>
    <xf numFmtId="2" fontId="6" fillId="0" borderId="85" xfId="8" applyNumberFormat="1" applyFill="1" applyBorder="1" applyProtection="1">
      <protection locked="0"/>
    </xf>
    <xf numFmtId="2" fontId="6" fillId="0" borderId="81" xfId="8" applyNumberFormat="1" applyFill="1" applyBorder="1" applyProtection="1">
      <protection locked="0"/>
    </xf>
    <xf numFmtId="2" fontId="6" fillId="0" borderId="54" xfId="8" applyNumberFormat="1" applyFill="1" applyBorder="1" applyProtection="1">
      <protection locked="0"/>
    </xf>
    <xf numFmtId="2" fontId="6" fillId="0" borderId="73" xfId="8" applyNumberFormat="1" applyFill="1" applyBorder="1" applyProtection="1">
      <protection locked="0"/>
    </xf>
    <xf numFmtId="2" fontId="6" fillId="0" borderId="55" xfId="8" applyNumberFormat="1" applyFill="1" applyBorder="1" applyProtection="1">
      <protection locked="0"/>
    </xf>
    <xf numFmtId="2" fontId="6" fillId="0" borderId="86" xfId="8" applyNumberFormat="1" applyFill="1" applyBorder="1" applyProtection="1">
      <protection locked="0"/>
    </xf>
    <xf numFmtId="2" fontId="6" fillId="0" borderId="62" xfId="8" applyNumberFormat="1" applyFill="1" applyBorder="1" applyProtection="1">
      <protection locked="0"/>
    </xf>
    <xf numFmtId="2" fontId="6" fillId="0" borderId="59" xfId="8" applyNumberFormat="1" applyFill="1" applyBorder="1" applyProtection="1">
      <protection locked="0"/>
    </xf>
    <xf numFmtId="2" fontId="6" fillId="0" borderId="60" xfId="8" applyNumberFormat="1" applyFill="1" applyBorder="1" applyProtection="1">
      <protection locked="0"/>
    </xf>
    <xf numFmtId="2" fontId="6" fillId="0" borderId="63" xfId="8" applyNumberFormat="1" applyFill="1" applyBorder="1" applyProtection="1">
      <protection locked="0"/>
    </xf>
    <xf numFmtId="2" fontId="6" fillId="0" borderId="87" xfId="8" applyNumberFormat="1" applyFill="1" applyBorder="1" applyProtection="1">
      <protection locked="0"/>
    </xf>
    <xf numFmtId="2" fontId="6" fillId="0" borderId="75" xfId="8" applyNumberFormat="1" applyFill="1" applyBorder="1" applyProtection="1">
      <protection locked="0"/>
    </xf>
    <xf numFmtId="2" fontId="6" fillId="0" borderId="67" xfId="8" applyNumberFormat="1" applyFill="1" applyBorder="1" applyProtection="1">
      <protection locked="0"/>
    </xf>
    <xf numFmtId="2" fontId="6" fillId="0" borderId="71" xfId="8" applyNumberFormat="1" applyFill="1" applyBorder="1" applyProtection="1">
      <protection locked="0"/>
    </xf>
    <xf numFmtId="2" fontId="6" fillId="0" borderId="1" xfId="8" applyNumberFormat="1" applyFill="1" applyBorder="1" applyProtection="1">
      <protection locked="0"/>
    </xf>
    <xf numFmtId="2" fontId="6" fillId="0" borderId="96" xfId="8" applyNumberFormat="1" applyFill="1" applyBorder="1" applyProtection="1">
      <protection locked="0"/>
    </xf>
    <xf numFmtId="2" fontId="6" fillId="0" borderId="28" xfId="8" applyNumberFormat="1" applyFill="1" applyBorder="1" applyProtection="1">
      <protection locked="0"/>
    </xf>
    <xf numFmtId="2" fontId="6" fillId="0" borderId="32" xfId="8" applyNumberFormat="1" applyFill="1" applyBorder="1" applyProtection="1">
      <protection locked="0"/>
    </xf>
    <xf numFmtId="2" fontId="6" fillId="0" borderId="2" xfId="8" applyNumberFormat="1" applyFill="1" applyBorder="1" applyProtection="1">
      <protection locked="0"/>
    </xf>
    <xf numFmtId="2" fontId="6" fillId="0" borderId="29" xfId="8" applyNumberFormat="1" applyFont="1" applyFill="1" applyBorder="1" applyProtection="1">
      <protection locked="0"/>
    </xf>
    <xf numFmtId="2" fontId="6" fillId="0" borderId="17" xfId="8" applyNumberFormat="1" applyFont="1" applyFill="1" applyBorder="1" applyAlignment="1" applyProtection="1">
      <alignment horizontal="left" vertical="center" wrapText="1"/>
      <protection locked="0"/>
    </xf>
    <xf numFmtId="2" fontId="6" fillId="0" borderId="77" xfId="8" applyNumberFormat="1" applyFont="1" applyFill="1" applyBorder="1" applyAlignment="1" applyProtection="1">
      <alignment horizontal="left" vertical="center" wrapText="1"/>
      <protection locked="0"/>
    </xf>
    <xf numFmtId="2" fontId="6" fillId="0" borderId="22" xfId="8" applyNumberFormat="1" applyFont="1" applyFill="1" applyBorder="1" applyAlignment="1" applyProtection="1">
      <alignment horizontal="left" vertical="center" wrapText="1"/>
      <protection locked="0"/>
    </xf>
    <xf numFmtId="2" fontId="6" fillId="0" borderId="28" xfId="8" applyNumberFormat="1" applyFont="1" applyFill="1" applyBorder="1" applyProtection="1">
      <protection locked="0"/>
    </xf>
    <xf numFmtId="2" fontId="6" fillId="0" borderId="105" xfId="8" applyNumberFormat="1" applyFont="1" applyFill="1" applyBorder="1" applyProtection="1">
      <protection locked="0"/>
    </xf>
    <xf numFmtId="2" fontId="6" fillId="0" borderId="14" xfId="8" applyNumberFormat="1" applyFont="1" applyFill="1" applyBorder="1" applyProtection="1">
      <protection locked="0"/>
    </xf>
    <xf numFmtId="2" fontId="6" fillId="0" borderId="120" xfId="8" applyNumberFormat="1" applyFont="1" applyFill="1" applyBorder="1" applyProtection="1">
      <protection locked="0"/>
    </xf>
    <xf numFmtId="2" fontId="6" fillId="0" borderId="119" xfId="8" applyNumberFormat="1" applyFont="1" applyFill="1" applyBorder="1" applyProtection="1">
      <protection locked="0"/>
    </xf>
    <xf numFmtId="2" fontId="6" fillId="0" borderId="19" xfId="8" applyNumberFormat="1" applyFont="1" applyFill="1" applyBorder="1" applyProtection="1">
      <protection locked="0"/>
    </xf>
    <xf numFmtId="2" fontId="6" fillId="0" borderId="20" xfId="8" applyNumberFormat="1" applyFont="1" applyFill="1" applyBorder="1" applyProtection="1">
      <protection locked="0"/>
    </xf>
    <xf numFmtId="2" fontId="6" fillId="0" borderId="26" xfId="8" applyNumberFormat="1" applyFont="1" applyFill="1" applyBorder="1" applyProtection="1">
      <protection locked="0"/>
    </xf>
    <xf numFmtId="2" fontId="6" fillId="0" borderId="27" xfId="8" applyNumberFormat="1" applyFont="1" applyFill="1" applyBorder="1" applyProtection="1">
      <protection locked="0"/>
    </xf>
    <xf numFmtId="2" fontId="6" fillId="0" borderId="17" xfId="8" applyNumberFormat="1" applyFont="1" applyFill="1" applyBorder="1" applyProtection="1">
      <protection locked="0"/>
    </xf>
    <xf numFmtId="2" fontId="6" fillId="0" borderId="18" xfId="8" applyNumberFormat="1" applyFont="1" applyFill="1" applyBorder="1" applyProtection="1">
      <protection locked="0"/>
    </xf>
    <xf numFmtId="2" fontId="6" fillId="0" borderId="22" xfId="8" applyNumberFormat="1" applyFont="1" applyFill="1" applyBorder="1" applyProtection="1">
      <protection locked="0"/>
    </xf>
    <xf numFmtId="2" fontId="6" fillId="0" borderId="45" xfId="8" applyNumberFormat="1" applyFont="1" applyFill="1" applyBorder="1" applyProtection="1">
      <protection locked="0"/>
    </xf>
    <xf numFmtId="2" fontId="6" fillId="0" borderId="16" xfId="8" applyNumberFormat="1" applyFont="1" applyFill="1" applyBorder="1" applyProtection="1">
      <protection locked="0"/>
    </xf>
    <xf numFmtId="2" fontId="6" fillId="0" borderId="139" xfId="8" applyNumberFormat="1" applyFont="1" applyFill="1" applyBorder="1" applyProtection="1">
      <protection locked="0"/>
    </xf>
    <xf numFmtId="2" fontId="1" fillId="0" borderId="96" xfId="8" applyNumberFormat="1" applyFont="1" applyFill="1" applyBorder="1" applyAlignment="1" applyProtection="1">
      <alignment horizontal="left" vertical="center" wrapText="1"/>
      <protection locked="0"/>
    </xf>
    <xf numFmtId="2" fontId="1" fillId="0" borderId="32" xfId="8" applyNumberFormat="1" applyFont="1" applyFill="1" applyBorder="1" applyAlignment="1" applyProtection="1">
      <alignment horizontal="left" vertical="center" wrapText="1"/>
      <protection locked="0"/>
    </xf>
    <xf numFmtId="2" fontId="0" fillId="0" borderId="8" xfId="0" applyNumberFormat="1" applyFont="1" applyBorder="1" applyAlignment="1" applyProtection="1">
      <alignment horizontal="right"/>
      <protection locked="0"/>
    </xf>
    <xf numFmtId="2" fontId="0" fillId="0" borderId="8" xfId="0" applyNumberFormat="1" applyBorder="1" applyAlignment="1" applyProtection="1">
      <alignment horizontal="right"/>
      <protection locked="0"/>
    </xf>
    <xf numFmtId="2" fontId="0" fillId="0" borderId="34" xfId="0" applyNumberFormat="1" applyBorder="1" applyAlignment="1" applyProtection="1">
      <alignment horizontal="right"/>
      <protection locked="0"/>
    </xf>
    <xf numFmtId="2" fontId="6" fillId="0" borderId="8" xfId="8" applyNumberFormat="1" applyBorder="1" applyAlignment="1" applyProtection="1">
      <alignment horizontal="right"/>
      <protection locked="0"/>
    </xf>
    <xf numFmtId="2" fontId="6" fillId="0" borderId="34" xfId="8" applyNumberFormat="1" applyBorder="1" applyAlignment="1" applyProtection="1">
      <alignment horizontal="right"/>
      <protection locked="0"/>
    </xf>
    <xf numFmtId="2" fontId="1" fillId="0" borderId="2" xfId="8" applyNumberFormat="1" applyFont="1" applyFill="1" applyBorder="1" applyAlignment="1" applyProtection="1">
      <alignment horizontal="right" vertical="center"/>
      <protection locked="0"/>
    </xf>
    <xf numFmtId="2" fontId="6" fillId="0" borderId="21" xfId="8" applyNumberFormat="1" applyFont="1" applyFill="1" applyBorder="1" applyAlignment="1" applyProtection="1">
      <alignment horizontal="right" vertical="center"/>
      <protection locked="0"/>
    </xf>
    <xf numFmtId="2" fontId="6" fillId="0" borderId="2" xfId="8" applyNumberFormat="1" applyBorder="1" applyAlignment="1" applyProtection="1">
      <alignment horizontal="right"/>
      <protection locked="0"/>
    </xf>
    <xf numFmtId="0" fontId="0" fillId="0" borderId="0" xfId="0" applyAlignment="1">
      <alignment horizontal="center"/>
    </xf>
    <xf numFmtId="0" fontId="21" fillId="0" borderId="0" xfId="0" applyFont="1"/>
    <xf numFmtId="0" fontId="14" fillId="0" borderId="0" xfId="8" applyFont="1" applyFill="1"/>
    <xf numFmtId="0" fontId="23" fillId="0" borderId="0" xfId="8" applyFont="1" applyFill="1"/>
    <xf numFmtId="0" fontId="21" fillId="0" borderId="0" xfId="8" applyFont="1" applyFill="1"/>
    <xf numFmtId="0" fontId="23" fillId="0" borderId="0" xfId="9" applyFont="1" applyFill="1"/>
    <xf numFmtId="0" fontId="21" fillId="0" borderId="0" xfId="9" applyFont="1" applyFill="1"/>
    <xf numFmtId="2" fontId="9" fillId="2" borderId="55" xfId="1" applyNumberFormat="1" applyFont="1" applyFill="1" applyBorder="1" applyAlignment="1" applyProtection="1">
      <alignment vertical="top" wrapText="1"/>
      <protection locked="0"/>
    </xf>
    <xf numFmtId="2" fontId="9" fillId="2" borderId="63" xfId="1" applyNumberFormat="1" applyFont="1" applyFill="1" applyBorder="1" applyAlignment="1" applyProtection="1">
      <alignment vertical="top" wrapText="1"/>
      <protection locked="0"/>
    </xf>
    <xf numFmtId="2" fontId="9" fillId="2" borderId="1" xfId="1" applyNumberFormat="1" applyFont="1" applyFill="1" applyBorder="1" applyAlignment="1" applyProtection="1">
      <alignment vertical="top" wrapText="1"/>
      <protection locked="0"/>
    </xf>
    <xf numFmtId="0" fontId="22" fillId="0" borderId="112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40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2" fontId="22" fillId="0" borderId="103" xfId="0" applyNumberFormat="1" applyFont="1" applyBorder="1" applyAlignment="1" applyProtection="1">
      <alignment vertical="center"/>
      <protection locked="0"/>
    </xf>
    <xf numFmtId="2" fontId="22" fillId="0" borderId="77" xfId="0" applyNumberFormat="1" applyFont="1" applyBorder="1" applyAlignment="1" applyProtection="1">
      <alignment vertical="center"/>
      <protection locked="0"/>
    </xf>
    <xf numFmtId="2" fontId="22" fillId="0" borderId="78" xfId="0" applyNumberFormat="1" applyFont="1" applyBorder="1" applyAlignment="1" applyProtection="1">
      <alignment vertical="center"/>
      <protection locked="0"/>
    </xf>
    <xf numFmtId="2" fontId="22" fillId="0" borderId="112" xfId="0" applyNumberFormat="1" applyFont="1" applyBorder="1" applyAlignment="1" applyProtection="1">
      <alignment vertical="center" wrapText="1"/>
      <protection locked="0"/>
    </xf>
    <xf numFmtId="2" fontId="22" fillId="0" borderId="17" xfId="0" applyNumberFormat="1" applyFont="1" applyBorder="1" applyAlignment="1" applyProtection="1">
      <alignment vertical="center" wrapText="1"/>
      <protection locked="0"/>
    </xf>
    <xf numFmtId="2" fontId="22" fillId="0" borderId="18" xfId="0" applyNumberFormat="1" applyFont="1" applyBorder="1" applyAlignment="1" applyProtection="1">
      <alignment vertical="center" wrapText="1"/>
      <protection locked="0"/>
    </xf>
    <xf numFmtId="2" fontId="22" fillId="0" borderId="112" xfId="0" applyNumberFormat="1" applyFont="1" applyBorder="1" applyAlignment="1" applyProtection="1">
      <alignment vertical="center"/>
      <protection locked="0"/>
    </xf>
    <xf numFmtId="2" fontId="22" fillId="0" borderId="17" xfId="0" applyNumberFormat="1" applyFont="1" applyBorder="1" applyAlignment="1" applyProtection="1">
      <alignment vertical="center"/>
      <protection locked="0"/>
    </xf>
    <xf numFmtId="2" fontId="22" fillId="0" borderId="18" xfId="0" applyNumberFormat="1" applyFont="1" applyBorder="1" applyAlignment="1" applyProtection="1">
      <alignment vertical="center"/>
      <protection locked="0"/>
    </xf>
    <xf numFmtId="2" fontId="22" fillId="0" borderId="140" xfId="0" applyNumberFormat="1" applyFont="1" applyBorder="1" applyAlignment="1" applyProtection="1">
      <alignment vertical="center"/>
      <protection locked="0"/>
    </xf>
    <xf numFmtId="2" fontId="22" fillId="0" borderId="20" xfId="0" applyNumberFormat="1" applyFont="1" applyBorder="1" applyAlignment="1" applyProtection="1">
      <alignment vertical="center"/>
      <protection locked="0"/>
    </xf>
    <xf numFmtId="0" fontId="24" fillId="0" borderId="0" xfId="0" applyFont="1" applyFill="1" applyBorder="1" applyAlignment="1">
      <alignment horizontal="right" vertical="center"/>
    </xf>
    <xf numFmtId="0" fontId="27" fillId="0" borderId="0" xfId="0" applyFont="1" applyAlignment="1" applyProtection="1">
      <alignment vertical="center"/>
    </xf>
    <xf numFmtId="2" fontId="0" fillId="0" borderId="14" xfId="8" applyNumberFormat="1" applyFont="1" applyFill="1" applyBorder="1" applyProtection="1">
      <protection locked="0"/>
    </xf>
    <xf numFmtId="2" fontId="0" fillId="0" borderId="105" xfId="8" applyNumberFormat="1" applyFont="1" applyFill="1" applyBorder="1" applyProtection="1">
      <protection locked="0"/>
    </xf>
    <xf numFmtId="2" fontId="6" fillId="0" borderId="103" xfId="9" applyNumberFormat="1" applyFill="1" applyBorder="1" applyAlignment="1" applyProtection="1">
      <alignment horizontal="right"/>
      <protection locked="0"/>
    </xf>
    <xf numFmtId="2" fontId="6" fillId="0" borderId="77" xfId="9" applyNumberFormat="1" applyFill="1" applyBorder="1" applyAlignment="1" applyProtection="1">
      <alignment horizontal="right"/>
      <protection locked="0"/>
    </xf>
    <xf numFmtId="2" fontId="6" fillId="0" borderId="99" xfId="9" applyNumberFormat="1" applyFill="1" applyBorder="1" applyAlignment="1" applyProtection="1">
      <alignment horizontal="right"/>
      <protection locked="0"/>
    </xf>
    <xf numFmtId="2" fontId="6" fillId="0" borderId="112" xfId="9" applyNumberFormat="1" applyFill="1" applyBorder="1" applyAlignment="1" applyProtection="1">
      <alignment horizontal="right"/>
      <protection locked="0"/>
    </xf>
    <xf numFmtId="2" fontId="6" fillId="0" borderId="17" xfId="9" applyNumberFormat="1" applyFill="1" applyBorder="1" applyAlignment="1" applyProtection="1">
      <alignment horizontal="right"/>
      <protection locked="0"/>
    </xf>
    <xf numFmtId="2" fontId="6" fillId="0" borderId="7" xfId="9" applyNumberFormat="1" applyFill="1" applyBorder="1" applyAlignment="1" applyProtection="1">
      <alignment horizontal="right"/>
      <protection locked="0"/>
    </xf>
    <xf numFmtId="2" fontId="0" fillId="0" borderId="8" xfId="9" applyNumberFormat="1" applyFont="1" applyFill="1" applyBorder="1" applyAlignment="1" applyProtection="1">
      <alignment horizontal="right" vertical="center"/>
      <protection locked="0"/>
    </xf>
    <xf numFmtId="2" fontId="0" fillId="0" borderId="10" xfId="9" applyNumberFormat="1" applyFont="1" applyFill="1" applyBorder="1" applyAlignment="1" applyProtection="1">
      <alignment horizontal="right"/>
      <protection locked="0"/>
    </xf>
    <xf numFmtId="2" fontId="9" fillId="2" borderId="68" xfId="1" applyNumberFormat="1" applyFont="1" applyFill="1" applyBorder="1" applyAlignment="1" applyProtection="1">
      <alignment vertical="top" wrapText="1"/>
      <protection locked="0"/>
    </xf>
    <xf numFmtId="2" fontId="9" fillId="2" borderId="90" xfId="1" applyNumberFormat="1" applyFont="1" applyFill="1" applyBorder="1" applyAlignment="1" applyProtection="1">
      <alignment vertical="top" wrapText="1"/>
      <protection locked="0"/>
    </xf>
    <xf numFmtId="2" fontId="9" fillId="2" borderId="89" xfId="1" applyNumberFormat="1" applyFont="1" applyFill="1" applyBorder="1" applyAlignment="1" applyProtection="1">
      <alignment vertical="top" wrapText="1"/>
      <protection locked="0"/>
    </xf>
    <xf numFmtId="2" fontId="9" fillId="2" borderId="69" xfId="1" applyNumberFormat="1" applyFont="1" applyFill="1" applyBorder="1" applyAlignment="1" applyProtection="1">
      <alignment vertical="top" wrapText="1"/>
      <protection locked="0"/>
    </xf>
    <xf numFmtId="2" fontId="9" fillId="2" borderId="75" xfId="1" applyNumberFormat="1" applyFont="1" applyFill="1" applyBorder="1" applyAlignment="1" applyProtection="1">
      <alignment vertical="top" wrapText="1"/>
      <protection locked="0"/>
    </xf>
    <xf numFmtId="2" fontId="9" fillId="2" borderId="65" xfId="1" applyNumberFormat="1" applyFont="1" applyFill="1" applyBorder="1" applyAlignment="1" applyProtection="1">
      <alignment vertical="top" wrapText="1"/>
      <protection locked="0"/>
    </xf>
    <xf numFmtId="2" fontId="9" fillId="2" borderId="64" xfId="1" applyNumberFormat="1" applyFont="1" applyFill="1" applyBorder="1" applyAlignment="1" applyProtection="1">
      <alignment vertical="top" wrapText="1"/>
      <protection locked="0"/>
    </xf>
    <xf numFmtId="2" fontId="9" fillId="2" borderId="62" xfId="1" applyNumberFormat="1" applyFont="1" applyFill="1" applyBorder="1" applyAlignment="1" applyProtection="1">
      <alignment vertical="top" wrapText="1"/>
      <protection locked="0"/>
    </xf>
    <xf numFmtId="2" fontId="9" fillId="2" borderId="57" xfId="1" applyNumberFormat="1" applyFont="1" applyFill="1" applyBorder="1" applyAlignment="1" applyProtection="1">
      <alignment vertical="top" wrapText="1"/>
      <protection locked="0"/>
    </xf>
    <xf numFmtId="2" fontId="9" fillId="2" borderId="56" xfId="1" applyNumberFormat="1" applyFont="1" applyFill="1" applyBorder="1" applyAlignment="1" applyProtection="1">
      <alignment vertical="top" wrapText="1"/>
      <protection locked="0"/>
    </xf>
    <xf numFmtId="2" fontId="9" fillId="2" borderId="28" xfId="1" applyNumberFormat="1" applyFont="1" applyFill="1" applyBorder="1" applyAlignment="1" applyProtection="1">
      <alignment vertical="top" wrapText="1"/>
      <protection locked="0"/>
    </xf>
    <xf numFmtId="2" fontId="9" fillId="2" borderId="48" xfId="1" applyNumberFormat="1" applyFont="1" applyFill="1" applyBorder="1" applyAlignment="1" applyProtection="1">
      <alignment vertical="top" wrapText="1"/>
      <protection locked="0"/>
    </xf>
    <xf numFmtId="2" fontId="9" fillId="2" borderId="29" xfId="1" applyNumberFormat="1" applyFont="1" applyFill="1" applyBorder="1" applyAlignment="1" applyProtection="1">
      <alignment vertical="top" wrapText="1"/>
      <protection locked="0"/>
    </xf>
    <xf numFmtId="2" fontId="9" fillId="2" borderId="81" xfId="1" applyNumberFormat="1" applyFont="1" applyFill="1" applyBorder="1" applyAlignment="1" applyProtection="1">
      <alignment horizontal="right" wrapText="1"/>
      <protection locked="0"/>
    </xf>
    <xf numFmtId="2" fontId="9" fillId="2" borderId="54" xfId="1" applyNumberFormat="1" applyFont="1" applyFill="1" applyBorder="1" applyAlignment="1" applyProtection="1">
      <alignment horizontal="right" wrapText="1"/>
      <protection locked="0"/>
    </xf>
    <xf numFmtId="2" fontId="9" fillId="2" borderId="62" xfId="1" applyNumberFormat="1" applyFont="1" applyFill="1" applyBorder="1" applyAlignment="1" applyProtection="1">
      <alignment horizontal="right" wrapText="1"/>
      <protection locked="0"/>
    </xf>
    <xf numFmtId="2" fontId="9" fillId="2" borderId="59" xfId="1" applyNumberFormat="1" applyFont="1" applyFill="1" applyBorder="1" applyAlignment="1" applyProtection="1">
      <alignment horizontal="right" wrapText="1"/>
      <protection locked="0"/>
    </xf>
    <xf numFmtId="2" fontId="9" fillId="2" borderId="63" xfId="1" applyNumberFormat="1" applyFont="1" applyFill="1" applyBorder="1" applyAlignment="1" applyProtection="1">
      <alignment horizontal="right" wrapText="1"/>
      <protection locked="0"/>
    </xf>
    <xf numFmtId="2" fontId="9" fillId="2" borderId="75" xfId="1" applyNumberFormat="1" applyFont="1" applyFill="1" applyBorder="1" applyAlignment="1" applyProtection="1">
      <alignment horizontal="right" wrapText="1"/>
      <protection locked="0"/>
    </xf>
    <xf numFmtId="2" fontId="9" fillId="2" borderId="67" xfId="1" applyNumberFormat="1" applyFont="1" applyFill="1" applyBorder="1" applyAlignment="1" applyProtection="1">
      <alignment horizontal="right" wrapText="1"/>
      <protection locked="0"/>
    </xf>
    <xf numFmtId="2" fontId="9" fillId="2" borderId="1" xfId="1" applyNumberFormat="1" applyFont="1" applyFill="1" applyBorder="1" applyAlignment="1" applyProtection="1">
      <alignment horizontal="right" wrapText="1"/>
      <protection locked="0"/>
    </xf>
    <xf numFmtId="2" fontId="9" fillId="2" borderId="28" xfId="1" applyNumberFormat="1" applyFont="1" applyFill="1" applyBorder="1" applyAlignment="1" applyProtection="1">
      <alignment horizontal="right" wrapText="1"/>
      <protection locked="0"/>
    </xf>
    <xf numFmtId="2" fontId="9" fillId="2" borderId="32" xfId="1" applyNumberFormat="1" applyFont="1" applyFill="1" applyBorder="1" applyAlignment="1" applyProtection="1">
      <alignment horizontal="right" wrapText="1"/>
      <protection locked="0"/>
    </xf>
    <xf numFmtId="2" fontId="9" fillId="0" borderId="50" xfId="1" applyNumberFormat="1" applyFont="1" applyFill="1" applyBorder="1" applyAlignment="1" applyProtection="1">
      <alignment vertical="top" wrapText="1"/>
      <protection locked="0"/>
    </xf>
    <xf numFmtId="2" fontId="9" fillId="0" borderId="53" xfId="1" applyNumberFormat="1" applyFont="1" applyFill="1" applyBorder="1" applyAlignment="1" applyProtection="1">
      <alignment vertical="top" wrapText="1"/>
      <protection locked="0"/>
    </xf>
    <xf numFmtId="2" fontId="9" fillId="0" borderId="54" xfId="1" applyNumberFormat="1" applyFont="1" applyFill="1" applyBorder="1" applyAlignment="1" applyProtection="1">
      <alignment vertical="top" wrapText="1"/>
      <protection locked="0"/>
    </xf>
    <xf numFmtId="2" fontId="9" fillId="0" borderId="81" xfId="1" applyNumberFormat="1" applyFont="1" applyFill="1" applyBorder="1" applyAlignment="1" applyProtection="1">
      <alignment vertical="top" wrapText="1"/>
      <protection locked="0"/>
    </xf>
    <xf numFmtId="2" fontId="9" fillId="0" borderId="52" xfId="1" applyNumberFormat="1" applyFont="1" applyFill="1" applyBorder="1" applyAlignment="1" applyProtection="1">
      <alignment vertical="top" wrapText="1"/>
      <protection locked="0"/>
    </xf>
    <xf numFmtId="2" fontId="9" fillId="0" borderId="51" xfId="1" applyNumberFormat="1" applyFont="1" applyFill="1" applyBorder="1" applyAlignment="1" applyProtection="1">
      <alignment vertical="top" wrapText="1"/>
      <protection locked="0"/>
    </xf>
    <xf numFmtId="2" fontId="9" fillId="0" borderId="55" xfId="1" applyNumberFormat="1" applyFont="1" applyFill="1" applyBorder="1" applyAlignment="1" applyProtection="1">
      <alignment vertical="top" wrapText="1"/>
      <protection locked="0"/>
    </xf>
    <xf numFmtId="2" fontId="9" fillId="0" borderId="58" xfId="1" applyNumberFormat="1" applyFont="1" applyFill="1" applyBorder="1" applyAlignment="1" applyProtection="1">
      <alignment vertical="top" wrapText="1"/>
      <protection locked="0"/>
    </xf>
    <xf numFmtId="2" fontId="9" fillId="0" borderId="59" xfId="1" applyNumberFormat="1" applyFont="1" applyFill="1" applyBorder="1" applyAlignment="1" applyProtection="1">
      <alignment vertical="top" wrapText="1"/>
      <protection locked="0"/>
    </xf>
    <xf numFmtId="2" fontId="9" fillId="0" borderId="62" xfId="1" applyNumberFormat="1" applyFont="1" applyFill="1" applyBorder="1" applyAlignment="1" applyProtection="1">
      <alignment vertical="top" wrapText="1"/>
      <protection locked="0"/>
    </xf>
    <xf numFmtId="2" fontId="9" fillId="0" borderId="57" xfId="1" applyNumberFormat="1" applyFont="1" applyFill="1" applyBorder="1" applyAlignment="1" applyProtection="1">
      <alignment vertical="top" wrapText="1"/>
      <protection locked="0"/>
    </xf>
    <xf numFmtId="2" fontId="9" fillId="0" borderId="56" xfId="1" applyNumberFormat="1" applyFont="1" applyFill="1" applyBorder="1" applyAlignment="1" applyProtection="1">
      <alignment vertical="top" wrapText="1"/>
      <protection locked="0"/>
    </xf>
    <xf numFmtId="2" fontId="0" fillId="0" borderId="55" xfId="0" applyNumberFormat="1" applyFont="1" applyFill="1" applyBorder="1" applyAlignment="1" applyProtection="1">
      <alignment vertical="top"/>
      <protection locked="0"/>
    </xf>
    <xf numFmtId="2" fontId="0" fillId="0" borderId="58" xfId="0" applyNumberFormat="1" applyFont="1" applyFill="1" applyBorder="1" applyAlignment="1" applyProtection="1">
      <alignment vertical="top"/>
      <protection locked="0"/>
    </xf>
    <xf numFmtId="2" fontId="0" fillId="0" borderId="59" xfId="0" applyNumberFormat="1" applyFont="1" applyFill="1" applyBorder="1" applyAlignment="1" applyProtection="1">
      <alignment vertical="top"/>
      <protection locked="0"/>
    </xf>
    <xf numFmtId="2" fontId="0" fillId="0" borderId="62" xfId="0" applyNumberFormat="1" applyFont="1" applyFill="1" applyBorder="1" applyAlignment="1" applyProtection="1">
      <alignment vertical="top"/>
      <protection locked="0"/>
    </xf>
    <xf numFmtId="2" fontId="0" fillId="0" borderId="57" xfId="0" applyNumberFormat="1" applyFont="1" applyFill="1" applyBorder="1" applyAlignment="1" applyProtection="1">
      <alignment vertical="top"/>
      <protection locked="0"/>
    </xf>
    <xf numFmtId="2" fontId="0" fillId="0" borderId="56" xfId="0" applyNumberFormat="1" applyFont="1" applyFill="1" applyBorder="1" applyAlignment="1" applyProtection="1">
      <alignment vertical="top"/>
      <protection locked="0"/>
    </xf>
    <xf numFmtId="2" fontId="9" fillId="0" borderId="63" xfId="1" applyNumberFormat="1" applyFont="1" applyFill="1" applyBorder="1" applyAlignment="1" applyProtection="1">
      <alignment vertical="top" wrapText="1"/>
      <protection locked="0"/>
    </xf>
    <xf numFmtId="2" fontId="9" fillId="0" borderId="66" xfId="1" applyNumberFormat="1" applyFont="1" applyFill="1" applyBorder="1" applyAlignment="1" applyProtection="1">
      <alignment vertical="top" wrapText="1"/>
      <protection locked="0"/>
    </xf>
    <xf numFmtId="2" fontId="9" fillId="0" borderId="67" xfId="1" applyNumberFormat="1" applyFont="1" applyFill="1" applyBorder="1" applyAlignment="1" applyProtection="1">
      <alignment vertical="top" wrapText="1"/>
      <protection locked="0"/>
    </xf>
    <xf numFmtId="2" fontId="9" fillId="0" borderId="84" xfId="1" applyNumberFormat="1" applyFont="1" applyFill="1" applyBorder="1" applyAlignment="1" applyProtection="1">
      <alignment vertical="top" wrapText="1"/>
      <protection locked="0"/>
    </xf>
    <xf numFmtId="2" fontId="9" fillId="0" borderId="75" xfId="1" applyNumberFormat="1" applyFont="1" applyFill="1" applyBorder="1" applyAlignment="1" applyProtection="1">
      <alignment vertical="top" wrapText="1"/>
      <protection locked="0"/>
    </xf>
    <xf numFmtId="2" fontId="9" fillId="0" borderId="65" xfId="1" applyNumberFormat="1" applyFont="1" applyFill="1" applyBorder="1" applyAlignment="1" applyProtection="1">
      <alignment vertical="top" wrapText="1"/>
      <protection locked="0"/>
    </xf>
    <xf numFmtId="2" fontId="9" fillId="0" borderId="64" xfId="1" applyNumberFormat="1" applyFont="1" applyFill="1" applyBorder="1" applyAlignment="1" applyProtection="1">
      <alignment vertical="top" wrapText="1"/>
      <protection locked="0"/>
    </xf>
    <xf numFmtId="2" fontId="0" fillId="0" borderId="23" xfId="0" applyNumberFormat="1" applyFont="1" applyFill="1" applyBorder="1" applyAlignment="1" applyProtection="1">
      <alignment vertical="top"/>
      <protection locked="0"/>
    </xf>
    <xf numFmtId="2" fontId="0" fillId="0" borderId="96" xfId="0" applyNumberFormat="1" applyFont="1" applyFill="1" applyBorder="1" applyAlignment="1" applyProtection="1">
      <alignment vertical="top"/>
      <protection locked="0"/>
    </xf>
    <xf numFmtId="2" fontId="0" fillId="0" borderId="32" xfId="0" applyNumberFormat="1" applyFont="1" applyFill="1" applyBorder="1" applyAlignment="1" applyProtection="1">
      <alignment vertical="top"/>
      <protection locked="0"/>
    </xf>
    <xf numFmtId="2" fontId="0" fillId="0" borderId="1" xfId="0" applyNumberFormat="1" applyFont="1" applyFill="1" applyBorder="1" applyAlignment="1" applyProtection="1">
      <alignment vertical="top"/>
      <protection locked="0"/>
    </xf>
    <xf numFmtId="2" fontId="0" fillId="0" borderId="38" xfId="0" applyNumberFormat="1" applyFont="1" applyFill="1" applyBorder="1" applyAlignment="1" applyProtection="1">
      <alignment vertical="top"/>
      <protection locked="0"/>
    </xf>
    <xf numFmtId="2" fontId="0" fillId="0" borderId="28" xfId="0" applyNumberFormat="1" applyFont="1" applyFill="1" applyBorder="1" applyAlignment="1" applyProtection="1">
      <alignment vertical="top"/>
      <protection locked="0"/>
    </xf>
    <xf numFmtId="2" fontId="0" fillId="0" borderId="29" xfId="0" applyNumberFormat="1" applyFont="1" applyFill="1" applyBorder="1" applyAlignment="1" applyProtection="1">
      <alignment vertical="top"/>
      <protection locked="0"/>
    </xf>
    <xf numFmtId="2" fontId="9" fillId="0" borderId="134" xfId="1" applyNumberFormat="1" applyFont="1" applyFill="1" applyBorder="1" applyAlignment="1" applyProtection="1">
      <alignment vertical="top" wrapText="1"/>
      <protection locked="0"/>
    </xf>
    <xf numFmtId="2" fontId="9" fillId="0" borderId="136" xfId="1" applyNumberFormat="1" applyFont="1" applyFill="1" applyBorder="1" applyAlignment="1" applyProtection="1">
      <alignment vertical="top" wrapText="1"/>
      <protection locked="0"/>
    </xf>
    <xf numFmtId="2" fontId="9" fillId="0" borderId="135" xfId="1" applyNumberFormat="1" applyFont="1" applyFill="1" applyBorder="1" applyAlignment="1" applyProtection="1">
      <alignment vertical="top" wrapText="1"/>
      <protection locked="0"/>
    </xf>
    <xf numFmtId="2" fontId="9" fillId="0" borderId="82" xfId="1" applyNumberFormat="1" applyFont="1" applyFill="1" applyBorder="1" applyAlignment="1" applyProtection="1">
      <alignment vertical="top" wrapText="1"/>
      <protection locked="0"/>
    </xf>
    <xf numFmtId="2" fontId="9" fillId="0" borderId="83" xfId="1" applyNumberFormat="1" applyFont="1" applyFill="1" applyBorder="1" applyAlignment="1" applyProtection="1">
      <alignment vertical="top" wrapText="1"/>
      <protection locked="0"/>
    </xf>
    <xf numFmtId="0" fontId="14" fillId="0" borderId="0" xfId="0" applyFont="1" applyFill="1" applyBorder="1"/>
    <xf numFmtId="0" fontId="29" fillId="0" borderId="0" xfId="0" applyFont="1" applyFill="1" applyBorder="1" applyAlignment="1">
      <alignment vertical="center" wrapText="1"/>
    </xf>
    <xf numFmtId="0" fontId="0" fillId="0" borderId="0" xfId="0" applyFont="1" applyFill="1" applyBorder="1"/>
    <xf numFmtId="2" fontId="0" fillId="0" borderId="29" xfId="8" applyNumberFormat="1" applyFont="1" applyFill="1" applyBorder="1" applyProtection="1">
      <protection locked="0"/>
    </xf>
    <xf numFmtId="0" fontId="0" fillId="0" borderId="55" xfId="0" applyFont="1" applyBorder="1" applyAlignment="1">
      <alignment horizontal="justify" vertical="center" wrapText="1"/>
    </xf>
    <xf numFmtId="0" fontId="0" fillId="4" borderId="0" xfId="0" applyFont="1" applyFill="1"/>
    <xf numFmtId="0" fontId="0" fillId="0" borderId="23" xfId="4" applyFont="1" applyFill="1" applyBorder="1" applyAlignment="1">
      <alignment horizontal="center" vertical="center" wrapText="1"/>
    </xf>
    <xf numFmtId="0" fontId="6" fillId="0" borderId="124" xfId="4" applyFont="1" applyFill="1" applyBorder="1" applyAlignment="1">
      <alignment horizontal="center" vertical="center" wrapText="1"/>
    </xf>
    <xf numFmtId="2" fontId="9" fillId="0" borderId="153" xfId="1" applyNumberFormat="1" applyFont="1" applyFill="1" applyBorder="1" applyAlignment="1" applyProtection="1">
      <alignment vertical="top" wrapText="1"/>
      <protection locked="0"/>
    </xf>
    <xf numFmtId="0" fontId="0" fillId="0" borderId="49" xfId="4" applyFont="1" applyFill="1" applyBorder="1" applyAlignment="1">
      <alignment horizontal="center" vertical="center" wrapText="1"/>
    </xf>
    <xf numFmtId="0" fontId="0" fillId="0" borderId="62" xfId="0" applyFont="1" applyBorder="1" applyAlignment="1">
      <alignment horizontal="justify" vertical="center" wrapText="1"/>
    </xf>
    <xf numFmtId="0" fontId="0" fillId="0" borderId="82" xfId="0" applyFont="1" applyBorder="1" applyAlignment="1">
      <alignment horizontal="justify" vertical="center" wrapText="1"/>
    </xf>
    <xf numFmtId="0" fontId="0" fillId="0" borderId="83" xfId="0" applyFont="1" applyBorder="1" applyAlignment="1">
      <alignment horizontal="justify" vertical="center" wrapText="1"/>
    </xf>
    <xf numFmtId="0" fontId="34" fillId="0" borderId="0" xfId="12" applyFont="1" applyAlignment="1">
      <alignment horizontal="justify" vertical="center"/>
    </xf>
    <xf numFmtId="0" fontId="0" fillId="0" borderId="50" xfId="0" applyFont="1" applyBorder="1" applyAlignment="1">
      <alignment horizontal="justify" vertical="center" wrapText="1"/>
    </xf>
    <xf numFmtId="0" fontId="0" fillId="0" borderId="81" xfId="0" applyFont="1" applyBorder="1" applyAlignment="1">
      <alignment horizontal="justify" vertical="center" wrapText="1"/>
    </xf>
    <xf numFmtId="0" fontId="7" fillId="0" borderId="62" xfId="0" applyFont="1" applyBorder="1" applyAlignment="1">
      <alignment horizontal="justify" vertical="center" wrapText="1"/>
    </xf>
    <xf numFmtId="0" fontId="0" fillId="5" borderId="0" xfId="0" applyFont="1" applyFill="1"/>
    <xf numFmtId="0" fontId="0" fillId="0" borderId="17" xfId="0" applyBorder="1"/>
    <xf numFmtId="0" fontId="0" fillId="0" borderId="17" xfId="0" applyBorder="1" applyAlignment="1">
      <alignment vertical="center" wrapText="1"/>
    </xf>
    <xf numFmtId="0" fontId="0" fillId="0" borderId="17" xfId="0" applyBorder="1" applyAlignment="1">
      <alignment vertical="center"/>
    </xf>
    <xf numFmtId="0" fontId="27" fillId="0" borderId="17" xfId="0" applyFont="1" applyBorder="1" applyAlignment="1" applyProtection="1">
      <alignment vertical="center" wrapText="1"/>
    </xf>
    <xf numFmtId="0" fontId="3" fillId="0" borderId="17" xfId="0" applyFont="1" applyBorder="1" applyAlignment="1" applyProtection="1">
      <alignment vertical="center" wrapText="1"/>
    </xf>
    <xf numFmtId="0" fontId="0" fillId="0" borderId="17" xfId="0" applyBorder="1" applyAlignment="1" applyProtection="1">
      <alignment vertical="center" wrapText="1"/>
    </xf>
    <xf numFmtId="0" fontId="9" fillId="0" borderId="17" xfId="8" applyFont="1" applyFill="1" applyBorder="1" applyAlignment="1">
      <alignment horizontal="left" vertical="center" wrapText="1"/>
    </xf>
    <xf numFmtId="0" fontId="9" fillId="0" borderId="17" xfId="11" applyFont="1" applyFill="1" applyBorder="1" applyAlignment="1">
      <alignment horizontal="left" vertical="center" wrapText="1"/>
    </xf>
    <xf numFmtId="0" fontId="0" fillId="0" borderId="17" xfId="0" applyFont="1" applyBorder="1" applyAlignment="1">
      <alignment vertical="center" wrapText="1"/>
    </xf>
    <xf numFmtId="0" fontId="0" fillId="0" borderId="0" xfId="0" applyAlignment="1">
      <alignment vertical="center"/>
    </xf>
    <xf numFmtId="2" fontId="1" fillId="0" borderId="138" xfId="8" applyNumberFormat="1" applyFont="1" applyFill="1" applyBorder="1" applyAlignment="1">
      <alignment horizontal="center" vertical="center"/>
    </xf>
    <xf numFmtId="2" fontId="6" fillId="0" borderId="95" xfId="8" applyNumberFormat="1" applyFont="1" applyFill="1" applyBorder="1" applyAlignment="1">
      <alignment horizontal="center" vertical="center"/>
    </xf>
    <xf numFmtId="2" fontId="6" fillId="0" borderId="13" xfId="8" applyNumberFormat="1" applyFont="1" applyFill="1" applyBorder="1" applyAlignment="1">
      <alignment horizontal="center" vertical="center"/>
    </xf>
    <xf numFmtId="2" fontId="0" fillId="0" borderId="48" xfId="8" applyNumberFormat="1" applyFont="1" applyFill="1" applyBorder="1" applyAlignment="1">
      <alignment horizontal="center" vertical="center"/>
    </xf>
    <xf numFmtId="2" fontId="0" fillId="0" borderId="29" xfId="8" applyNumberFormat="1" applyFont="1" applyFill="1" applyBorder="1" applyAlignment="1">
      <alignment horizontal="center" vertical="center"/>
    </xf>
    <xf numFmtId="2" fontId="6" fillId="0" borderId="29" xfId="8" applyNumberFormat="1" applyFont="1" applyFill="1" applyBorder="1" applyAlignment="1">
      <alignment horizontal="center" vertical="center"/>
    </xf>
    <xf numFmtId="2" fontId="6" fillId="0" borderId="32" xfId="8" applyNumberFormat="1" applyFont="1" applyFill="1" applyBorder="1" applyAlignment="1">
      <alignment horizontal="center" vertical="center"/>
    </xf>
    <xf numFmtId="2" fontId="1" fillId="0" borderId="137" xfId="8" applyNumberFormat="1" applyFont="1" applyFill="1" applyBorder="1" applyAlignment="1">
      <alignment horizontal="center" vertical="center"/>
    </xf>
    <xf numFmtId="2" fontId="6" fillId="0" borderId="141" xfId="9" applyNumberFormat="1" applyFill="1" applyBorder="1" applyAlignment="1">
      <alignment horizontal="center" vertical="center"/>
    </xf>
    <xf numFmtId="2" fontId="6" fillId="0" borderId="113" xfId="9" applyNumberFormat="1" applyFill="1" applyBorder="1" applyAlignment="1">
      <alignment horizontal="center" vertical="center"/>
    </xf>
    <xf numFmtId="2" fontId="1" fillId="0" borderId="117" xfId="9" applyNumberFormat="1" applyFont="1" applyFill="1" applyBorder="1" applyAlignment="1">
      <alignment horizontal="center" vertical="center"/>
    </xf>
    <xf numFmtId="2" fontId="1" fillId="0" borderId="107" xfId="9" applyNumberFormat="1" applyFont="1" applyFill="1" applyBorder="1" applyAlignment="1">
      <alignment horizontal="center" vertical="center"/>
    </xf>
    <xf numFmtId="2" fontId="1" fillId="0" borderId="115" xfId="9" applyNumberFormat="1" applyFont="1" applyFill="1" applyBorder="1" applyAlignment="1">
      <alignment horizontal="center" vertical="center"/>
    </xf>
    <xf numFmtId="2" fontId="1" fillId="0" borderId="118" xfId="9" applyNumberFormat="1" applyFont="1" applyFill="1" applyBorder="1" applyAlignment="1">
      <alignment horizontal="center" vertical="center"/>
    </xf>
    <xf numFmtId="2" fontId="1" fillId="0" borderId="111" xfId="9" applyNumberFormat="1" applyFont="1" applyFill="1" applyBorder="1" applyAlignment="1">
      <alignment horizontal="center" vertical="center"/>
    </xf>
    <xf numFmtId="2" fontId="1" fillId="0" borderId="142" xfId="9" applyNumberFormat="1" applyFont="1" applyFill="1" applyBorder="1" applyAlignment="1">
      <alignment horizontal="center" vertical="center"/>
    </xf>
    <xf numFmtId="2" fontId="11" fillId="0" borderId="107" xfId="0" applyNumberFormat="1" applyFont="1" applyFill="1" applyBorder="1" applyAlignment="1" applyProtection="1">
      <alignment horizontal="center" wrapText="1"/>
      <protection locked="0"/>
    </xf>
    <xf numFmtId="2" fontId="11" fillId="0" borderId="108" xfId="0" applyNumberFormat="1" applyFont="1" applyFill="1" applyBorder="1" applyAlignment="1" applyProtection="1">
      <alignment horizontal="center" wrapText="1"/>
      <protection locked="0"/>
    </xf>
    <xf numFmtId="2" fontId="11" fillId="0" borderId="115" xfId="0" applyNumberFormat="1" applyFont="1" applyFill="1" applyBorder="1" applyAlignment="1" applyProtection="1">
      <alignment horizontal="center" wrapText="1"/>
      <protection locked="0"/>
    </xf>
    <xf numFmtId="2" fontId="11" fillId="0" borderId="109" xfId="0" applyNumberFormat="1" applyFont="1" applyFill="1" applyBorder="1" applyAlignment="1" applyProtection="1">
      <alignment horizontal="center" wrapText="1"/>
      <protection locked="0"/>
    </xf>
    <xf numFmtId="2" fontId="11" fillId="0" borderId="117" xfId="0" applyNumberFormat="1" applyFont="1" applyFill="1" applyBorder="1" applyAlignment="1" applyProtection="1">
      <alignment horizontal="center" wrapText="1"/>
      <protection locked="0"/>
    </xf>
    <xf numFmtId="0" fontId="9" fillId="2" borderId="61" xfId="1" applyFont="1" applyFill="1" applyBorder="1" applyAlignment="1">
      <alignment horizontal="left" wrapText="1"/>
    </xf>
    <xf numFmtId="0" fontId="9" fillId="2" borderId="12" xfId="1" applyFont="1" applyFill="1" applyBorder="1" applyAlignment="1">
      <alignment horizontal="left" vertical="center" wrapText="1"/>
    </xf>
    <xf numFmtId="0" fontId="9" fillId="2" borderId="168" xfId="1" applyFont="1" applyFill="1" applyBorder="1" applyAlignment="1">
      <alignment horizontal="left" vertical="center" wrapText="1" indent="1"/>
    </xf>
    <xf numFmtId="0" fontId="9" fillId="2" borderId="20" xfId="1" applyFont="1" applyFill="1" applyBorder="1" applyAlignment="1">
      <alignment horizontal="left" vertical="center" wrapText="1" indent="1"/>
    </xf>
    <xf numFmtId="2" fontId="9" fillId="2" borderId="43" xfId="1" applyNumberFormat="1" applyFont="1" applyFill="1" applyBorder="1" applyAlignment="1" applyProtection="1">
      <alignment horizontal="center" vertical="center" wrapText="1"/>
      <protection locked="0"/>
    </xf>
    <xf numFmtId="2" fontId="9" fillId="2" borderId="78" xfId="1" applyNumberFormat="1" applyFont="1" applyFill="1" applyBorder="1" applyAlignment="1" applyProtection="1">
      <alignment horizontal="left" wrapText="1" indent="1"/>
      <protection locked="0"/>
    </xf>
    <xf numFmtId="2" fontId="26" fillId="0" borderId="107" xfId="0" applyNumberFormat="1" applyFont="1" applyBorder="1" applyAlignment="1">
      <alignment horizontal="center" vertical="center"/>
    </xf>
    <xf numFmtId="2" fontId="26" fillId="0" borderId="117" xfId="0" applyNumberFormat="1" applyFont="1" applyBorder="1" applyAlignment="1">
      <alignment horizontal="center" vertical="center"/>
    </xf>
    <xf numFmtId="2" fontId="26" fillId="0" borderId="111" xfId="0" applyNumberFormat="1" applyFont="1" applyBorder="1" applyAlignment="1">
      <alignment horizontal="center" vertical="center"/>
    </xf>
    <xf numFmtId="0" fontId="14" fillId="0" borderId="0" xfId="0" applyFont="1"/>
    <xf numFmtId="0" fontId="16" fillId="0" borderId="0" xfId="0" applyFont="1" applyFill="1" applyBorder="1" applyProtection="1"/>
    <xf numFmtId="0" fontId="36" fillId="0" borderId="17" xfId="0" applyFont="1" applyBorder="1" applyAlignment="1">
      <alignment vertical="center" wrapText="1"/>
    </xf>
    <xf numFmtId="0" fontId="36" fillId="0" borderId="17" xfId="0" applyFont="1" applyBorder="1" applyAlignment="1">
      <alignment vertical="center"/>
    </xf>
    <xf numFmtId="0" fontId="31" fillId="0" borderId="6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0" fillId="0" borderId="85" xfId="0" applyFont="1" applyBorder="1" applyAlignment="1">
      <alignment horizontal="justify" vertical="center" wrapText="1"/>
    </xf>
    <xf numFmtId="0" fontId="0" fillId="0" borderId="86" xfId="0" applyFont="1" applyBorder="1" applyAlignment="1">
      <alignment horizontal="justify" vertical="center" wrapText="1"/>
    </xf>
    <xf numFmtId="0" fontId="0" fillId="0" borderId="0" xfId="0" applyBorder="1" applyAlignment="1">
      <alignment wrapText="1"/>
    </xf>
    <xf numFmtId="0" fontId="7" fillId="0" borderId="86" xfId="0" applyFont="1" applyBorder="1" applyAlignment="1">
      <alignment horizontal="justify" vertical="center" wrapText="1"/>
    </xf>
    <xf numFmtId="0" fontId="0" fillId="0" borderId="144" xfId="0" applyFont="1" applyBorder="1" applyAlignment="1">
      <alignment horizontal="justify" vertical="center" wrapText="1"/>
    </xf>
    <xf numFmtId="0" fontId="32" fillId="0" borderId="6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0" fillId="0" borderId="6" xfId="0" applyBorder="1"/>
    <xf numFmtId="0" fontId="0" fillId="0" borderId="9" xfId="0" applyBorder="1"/>
    <xf numFmtId="0" fontId="0" fillId="0" borderId="7" xfId="0" applyBorder="1"/>
    <xf numFmtId="0" fontId="0" fillId="0" borderId="39" xfId="0" applyBorder="1"/>
    <xf numFmtId="0" fontId="31" fillId="0" borderId="5" xfId="0" applyFont="1" applyBorder="1" applyAlignment="1">
      <alignment horizontal="center" vertical="center" wrapText="1"/>
    </xf>
    <xf numFmtId="0" fontId="38" fillId="0" borderId="31" xfId="0" applyFont="1" applyFill="1" applyBorder="1" applyAlignment="1" applyProtection="1">
      <alignment wrapText="1"/>
    </xf>
    <xf numFmtId="0" fontId="38" fillId="0" borderId="8" xfId="0" applyFont="1" applyFill="1" applyBorder="1" applyAlignment="1" applyProtection="1">
      <alignment wrapText="1"/>
    </xf>
    <xf numFmtId="0" fontId="38" fillId="0" borderId="10" xfId="0" applyFont="1" applyFill="1" applyBorder="1" applyAlignment="1" applyProtection="1">
      <alignment wrapText="1"/>
    </xf>
    <xf numFmtId="0" fontId="21" fillId="0" borderId="0" xfId="8" applyFont="1" applyFill="1" applyAlignment="1"/>
    <xf numFmtId="0" fontId="21" fillId="0" borderId="0" xfId="9" applyFont="1" applyFill="1" applyBorder="1" applyAlignment="1">
      <alignment wrapText="1"/>
    </xf>
    <xf numFmtId="0" fontId="0" fillId="0" borderId="0" xfId="0" quotePrefix="1"/>
    <xf numFmtId="0" fontId="14" fillId="0" borderId="0" xfId="0" applyFont="1" applyAlignment="1">
      <alignment horizontal="left" vertical="center"/>
    </xf>
    <xf numFmtId="0" fontId="0" fillId="0" borderId="17" xfId="0" applyFill="1" applyBorder="1" applyAlignment="1">
      <alignment wrapText="1"/>
    </xf>
    <xf numFmtId="0" fontId="0" fillId="0" borderId="17" xfId="0" applyFill="1" applyBorder="1" applyAlignment="1">
      <alignment horizontal="center" vertical="center" wrapText="1"/>
    </xf>
    <xf numFmtId="0" fontId="39" fillId="0" borderId="17" xfId="0" applyFont="1" applyBorder="1"/>
    <xf numFmtId="0" fontId="40" fillId="0" borderId="27" xfId="0" applyFont="1" applyBorder="1" applyAlignment="1">
      <alignment vertical="center" wrapText="1"/>
    </xf>
    <xf numFmtId="0" fontId="0" fillId="0" borderId="17" xfId="0" applyFill="1" applyBorder="1"/>
    <xf numFmtId="0" fontId="0" fillId="0" borderId="17" xfId="0" applyFill="1" applyBorder="1" applyAlignment="1">
      <alignment vertical="center" wrapText="1"/>
    </xf>
    <xf numFmtId="0" fontId="0" fillId="0" borderId="17" xfId="0" applyFill="1" applyBorder="1" applyAlignment="1">
      <alignment vertical="center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vertical="center"/>
    </xf>
    <xf numFmtId="0" fontId="41" fillId="0" borderId="0" xfId="0" applyFont="1"/>
    <xf numFmtId="0" fontId="42" fillId="6" borderId="0" xfId="0" applyFont="1" applyFill="1"/>
    <xf numFmtId="0" fontId="31" fillId="0" borderId="2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vertical="center" wrapText="1"/>
    </xf>
    <xf numFmtId="0" fontId="0" fillId="0" borderId="54" xfId="0" applyFont="1" applyFill="1" applyBorder="1" applyAlignment="1">
      <alignment vertical="center" wrapText="1"/>
    </xf>
    <xf numFmtId="14" fontId="0" fillId="0" borderId="51" xfId="0" applyNumberFormat="1" applyFont="1" applyFill="1" applyBorder="1" applyAlignment="1">
      <alignment vertical="center"/>
    </xf>
    <xf numFmtId="0" fontId="0" fillId="0" borderId="55" xfId="0" applyFont="1" applyFill="1" applyBorder="1" applyAlignment="1">
      <alignment vertical="center" wrapText="1"/>
    </xf>
    <xf numFmtId="0" fontId="0" fillId="0" borderId="59" xfId="0" applyFont="1" applyFill="1" applyBorder="1" applyAlignment="1">
      <alignment vertical="center" wrapText="1"/>
    </xf>
    <xf numFmtId="49" fontId="0" fillId="0" borderId="56" xfId="0" applyNumberFormat="1" applyFont="1" applyFill="1" applyBorder="1" applyAlignment="1">
      <alignment vertical="center" wrapText="1"/>
    </xf>
    <xf numFmtId="1" fontId="0" fillId="0" borderId="56" xfId="0" applyNumberFormat="1" applyFont="1" applyFill="1" applyBorder="1" applyAlignment="1">
      <alignment horizontal="left" vertical="center" wrapText="1" indent="3"/>
    </xf>
    <xf numFmtId="1" fontId="0" fillId="0" borderId="56" xfId="0" applyNumberFormat="1" applyFont="1" applyFill="1" applyBorder="1" applyAlignment="1">
      <alignment vertical="center" wrapText="1"/>
    </xf>
    <xf numFmtId="0" fontId="0" fillId="0" borderId="59" xfId="0" applyFont="1" applyFill="1" applyBorder="1" applyAlignment="1">
      <alignment horizontal="left" vertical="center" wrapText="1" indent="1"/>
    </xf>
    <xf numFmtId="0" fontId="9" fillId="0" borderId="50" xfId="1" applyFont="1" applyFill="1" applyBorder="1" applyAlignment="1" applyProtection="1">
      <alignment wrapText="1"/>
    </xf>
    <xf numFmtId="0" fontId="10" fillId="0" borderId="54" xfId="1" applyFont="1" applyFill="1" applyBorder="1" applyAlignment="1" applyProtection="1">
      <alignment wrapText="1"/>
    </xf>
    <xf numFmtId="49" fontId="9" fillId="0" borderId="165" xfId="1" applyNumberFormat="1" applyFont="1" applyFill="1" applyBorder="1" applyAlignment="1" applyProtection="1">
      <alignment horizontal="left" wrapText="1" indent="1"/>
    </xf>
    <xf numFmtId="0" fontId="9" fillId="0" borderId="55" xfId="1" applyFont="1" applyFill="1" applyBorder="1" applyAlignment="1" applyProtection="1">
      <alignment wrapText="1"/>
    </xf>
    <xf numFmtId="0" fontId="9" fillId="0" borderId="59" xfId="1" applyFont="1" applyFill="1" applyBorder="1" applyAlignment="1" applyProtection="1">
      <alignment horizontal="left" wrapText="1" indent="1"/>
    </xf>
    <xf numFmtId="49" fontId="9" fillId="0" borderId="56" xfId="1" applyNumberFormat="1" applyFont="1" applyFill="1" applyBorder="1" applyAlignment="1" applyProtection="1">
      <alignment horizontal="left" wrapText="1" indent="1"/>
      <protection locked="0"/>
    </xf>
    <xf numFmtId="0" fontId="9" fillId="0" borderId="82" xfId="1" applyFont="1" applyFill="1" applyBorder="1" applyAlignment="1" applyProtection="1">
      <alignment wrapText="1"/>
    </xf>
    <xf numFmtId="0" fontId="9" fillId="0" borderId="84" xfId="1" applyFont="1" applyFill="1" applyBorder="1" applyAlignment="1" applyProtection="1">
      <alignment horizontal="left" wrapText="1" indent="1"/>
    </xf>
    <xf numFmtId="49" fontId="9" fillId="0" borderId="98" xfId="1" applyNumberFormat="1" applyFont="1" applyFill="1" applyBorder="1" applyAlignment="1" applyProtection="1">
      <alignment horizontal="left" wrapText="1" indent="1"/>
      <protection locked="0"/>
    </xf>
    <xf numFmtId="0" fontId="9" fillId="0" borderId="50" xfId="1" applyFont="1" applyFill="1" applyBorder="1" applyAlignment="1" applyProtection="1">
      <alignment horizontal="left" wrapText="1"/>
    </xf>
    <xf numFmtId="0" fontId="9" fillId="0" borderId="30" xfId="1" applyFont="1" applyFill="1" applyBorder="1" applyAlignment="1" applyProtection="1">
      <alignment wrapText="1"/>
    </xf>
    <xf numFmtId="0" fontId="10" fillId="0" borderId="43" xfId="1" applyFont="1" applyFill="1" applyBorder="1" applyAlignment="1" applyProtection="1">
      <alignment horizontal="left" wrapText="1" indent="1"/>
    </xf>
    <xf numFmtId="0" fontId="9" fillId="0" borderId="33" xfId="1" applyFont="1" applyFill="1" applyBorder="1" applyAlignment="1" applyProtection="1">
      <alignment wrapText="1"/>
    </xf>
    <xf numFmtId="0" fontId="9" fillId="0" borderId="36" xfId="1" applyFont="1" applyFill="1" applyBorder="1" applyAlignment="1" applyProtection="1">
      <alignment wrapText="1"/>
    </xf>
    <xf numFmtId="0" fontId="0" fillId="0" borderId="1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vertical="center" wrapText="1"/>
    </xf>
    <xf numFmtId="49" fontId="0" fillId="0" borderId="29" xfId="0" applyNumberFormat="1" applyFont="1" applyFill="1" applyBorder="1" applyAlignment="1">
      <alignment vertical="center"/>
    </xf>
    <xf numFmtId="0" fontId="0" fillId="0" borderId="36" xfId="0" applyFont="1" applyFill="1" applyBorder="1" applyAlignment="1">
      <alignment vertical="center" wrapText="1"/>
    </xf>
    <xf numFmtId="0" fontId="0" fillId="0" borderId="44" xfId="0" applyFont="1" applyFill="1" applyBorder="1" applyAlignment="1">
      <alignment vertical="center" wrapText="1"/>
    </xf>
    <xf numFmtId="14" fontId="0" fillId="0" borderId="27" xfId="0" applyNumberFormat="1" applyFont="1" applyFill="1" applyBorder="1" applyAlignment="1">
      <alignment vertical="center"/>
    </xf>
    <xf numFmtId="2" fontId="1" fillId="0" borderId="89" xfId="0" applyNumberFormat="1" applyFont="1" applyFill="1" applyBorder="1" applyAlignment="1">
      <alignment horizontal="justify" vertical="center"/>
    </xf>
    <xf numFmtId="2" fontId="0" fillId="0" borderId="57" xfId="0" applyNumberFormat="1" applyFont="1" applyFill="1" applyBorder="1" applyAlignment="1">
      <alignment horizontal="justify" vertical="center" wrapText="1"/>
    </xf>
    <xf numFmtId="2" fontId="0" fillId="0" borderId="88" xfId="0" applyNumberFormat="1" applyFont="1" applyFill="1" applyBorder="1" applyAlignment="1">
      <alignment horizontal="justify" vertical="center" wrapText="1"/>
    </xf>
    <xf numFmtId="0" fontId="1" fillId="0" borderId="124" xfId="0" applyFont="1" applyFill="1" applyBorder="1" applyAlignment="1">
      <alignment horizontal="center" vertical="center" wrapText="1"/>
    </xf>
    <xf numFmtId="0" fontId="1" fillId="0" borderId="139" xfId="0" applyFont="1" applyFill="1" applyBorder="1" applyAlignment="1">
      <alignment horizontal="center" vertical="center" wrapText="1"/>
    </xf>
    <xf numFmtId="0" fontId="0" fillId="0" borderId="68" xfId="0" applyFont="1" applyFill="1" applyBorder="1" applyAlignment="1">
      <alignment vertical="center"/>
    </xf>
    <xf numFmtId="0" fontId="1" fillId="0" borderId="143" xfId="0" applyFont="1" applyFill="1" applyBorder="1" applyAlignment="1">
      <alignment horizontal="justify" vertical="center"/>
    </xf>
    <xf numFmtId="2" fontId="1" fillId="0" borderId="69" xfId="0" applyNumberFormat="1" applyFont="1" applyFill="1" applyBorder="1" applyAlignment="1">
      <alignment horizontal="justify" vertical="center"/>
    </xf>
    <xf numFmtId="0" fontId="0" fillId="0" borderId="59" xfId="0" applyFont="1" applyFill="1" applyBorder="1" applyAlignment="1">
      <alignment horizontal="left" vertical="center" indent="1"/>
    </xf>
    <xf numFmtId="2" fontId="0" fillId="0" borderId="56" xfId="0" applyNumberFormat="1" applyFont="1" applyFill="1" applyBorder="1" applyAlignment="1">
      <alignment horizontal="justify" vertical="center"/>
    </xf>
    <xf numFmtId="0" fontId="1" fillId="0" borderId="59" xfId="0" applyFont="1" applyFill="1" applyBorder="1" applyAlignment="1">
      <alignment horizontal="justify" vertical="center" wrapText="1"/>
    </xf>
    <xf numFmtId="0" fontId="0" fillId="0" borderId="59" xfId="0" applyFont="1" applyFill="1" applyBorder="1" applyAlignment="1">
      <alignment horizontal="left" vertical="center" indent="2"/>
    </xf>
    <xf numFmtId="0" fontId="1" fillId="0" borderId="59" xfId="0" applyFont="1" applyFill="1" applyBorder="1" applyAlignment="1">
      <alignment horizontal="justify" vertical="center"/>
    </xf>
    <xf numFmtId="0" fontId="0" fillId="0" borderId="82" xfId="0" applyFont="1" applyFill="1" applyBorder="1" applyAlignment="1">
      <alignment vertical="center"/>
    </xf>
    <xf numFmtId="0" fontId="1" fillId="0" borderId="84" xfId="0" applyFont="1" applyFill="1" applyBorder="1" applyAlignment="1">
      <alignment horizontal="justify" vertical="center"/>
    </xf>
    <xf numFmtId="2" fontId="0" fillId="0" borderId="98" xfId="0" applyNumberFormat="1" applyFont="1" applyFill="1" applyBorder="1" applyAlignment="1">
      <alignment horizontal="justify" vertical="center"/>
    </xf>
    <xf numFmtId="0" fontId="0" fillId="0" borderId="139" xfId="0" applyFont="1" applyFill="1" applyBorder="1" applyAlignment="1">
      <alignment horizontal="center" vertical="center" wrapText="1"/>
    </xf>
    <xf numFmtId="0" fontId="0" fillId="0" borderId="68" xfId="0" applyFont="1" applyFill="1" applyBorder="1" applyAlignment="1">
      <alignment horizontal="justify" vertical="center"/>
    </xf>
    <xf numFmtId="0" fontId="1" fillId="0" borderId="143" xfId="0" applyFont="1" applyFill="1" applyBorder="1" applyAlignment="1">
      <alignment horizontal="justify" vertical="center" wrapText="1"/>
    </xf>
    <xf numFmtId="0" fontId="0" fillId="0" borderId="55" xfId="0" applyFont="1" applyFill="1" applyBorder="1" applyAlignment="1">
      <alignment horizontal="justify" vertical="center"/>
    </xf>
    <xf numFmtId="0" fontId="0" fillId="0" borderId="82" xfId="0" applyFont="1" applyFill="1" applyBorder="1" applyAlignment="1">
      <alignment horizontal="justify" vertical="center"/>
    </xf>
    <xf numFmtId="0" fontId="30" fillId="0" borderId="124" xfId="0" applyFont="1" applyFill="1" applyBorder="1" applyAlignment="1">
      <alignment horizontal="center" vertical="center" wrapText="1"/>
    </xf>
    <xf numFmtId="0" fontId="31" fillId="0" borderId="139" xfId="0" applyFont="1" applyFill="1" applyBorder="1" applyAlignment="1">
      <alignment horizontal="center" vertical="center" wrapText="1"/>
    </xf>
    <xf numFmtId="0" fontId="0" fillId="0" borderId="68" xfId="0" applyFont="1" applyFill="1" applyBorder="1" applyAlignment="1">
      <alignment vertical="center" wrapText="1"/>
    </xf>
    <xf numFmtId="2" fontId="1" fillId="0" borderId="69" xfId="0" applyNumberFormat="1" applyFont="1" applyFill="1" applyBorder="1" applyAlignment="1">
      <alignment horizontal="justify" vertical="center" wrapText="1"/>
    </xf>
    <xf numFmtId="2" fontId="1" fillId="0" borderId="56" xfId="0" applyNumberFormat="1" applyFont="1" applyFill="1" applyBorder="1" applyAlignment="1">
      <alignment horizontal="justify" vertical="center" wrapText="1"/>
    </xf>
    <xf numFmtId="0" fontId="0" fillId="0" borderId="59" xfId="0" applyFont="1" applyFill="1" applyBorder="1" applyAlignment="1">
      <alignment horizontal="justify" vertical="center" wrapText="1"/>
    </xf>
    <xf numFmtId="0" fontId="0" fillId="0" borderId="82" xfId="0" applyFont="1" applyFill="1" applyBorder="1" applyAlignment="1">
      <alignment vertical="center" wrapText="1"/>
    </xf>
    <xf numFmtId="0" fontId="1" fillId="0" borderId="84" xfId="0" applyFont="1" applyFill="1" applyBorder="1" applyAlignment="1">
      <alignment horizontal="justify" vertical="center" wrapText="1"/>
    </xf>
    <xf numFmtId="2" fontId="1" fillId="0" borderId="98" xfId="0" applyNumberFormat="1" applyFont="1" applyFill="1" applyBorder="1" applyAlignment="1">
      <alignment horizontal="justify" vertical="center" wrapText="1"/>
    </xf>
    <xf numFmtId="0" fontId="0" fillId="0" borderId="4" xfId="0" applyFill="1" applyBorder="1" applyProtection="1"/>
    <xf numFmtId="0" fontId="0" fillId="0" borderId="99" xfId="0" applyFill="1" applyBorder="1" applyProtection="1"/>
    <xf numFmtId="0" fontId="0" fillId="0" borderId="7" xfId="0" applyFill="1" applyBorder="1" applyProtection="1"/>
    <xf numFmtId="0" fontId="0" fillId="0" borderId="7" xfId="0" applyFill="1" applyBorder="1" applyAlignment="1" applyProtection="1">
      <alignment wrapText="1"/>
    </xf>
    <xf numFmtId="0" fontId="0" fillId="0" borderId="94" xfId="0" applyFill="1" applyBorder="1" applyAlignment="1" applyProtection="1">
      <alignment wrapText="1"/>
    </xf>
    <xf numFmtId="0" fontId="7" fillId="0" borderId="19" xfId="8" applyFont="1" applyFill="1" applyBorder="1" applyAlignment="1">
      <alignment horizontal="left" vertical="center" wrapText="1"/>
    </xf>
    <xf numFmtId="0" fontId="1" fillId="0" borderId="143" xfId="0" applyFont="1" applyFill="1" applyBorder="1" applyAlignment="1">
      <alignment vertical="center" wrapText="1"/>
    </xf>
    <xf numFmtId="0" fontId="0" fillId="0" borderId="59" xfId="0" applyFont="1" applyFill="1" applyBorder="1" applyAlignment="1">
      <alignment horizontal="left" vertical="center" wrapText="1" indent="2"/>
    </xf>
    <xf numFmtId="0" fontId="1" fillId="0" borderId="59" xfId="0" applyFont="1" applyFill="1" applyBorder="1" applyAlignment="1">
      <alignment vertical="center" wrapText="1"/>
    </xf>
    <xf numFmtId="0" fontId="0" fillId="0" borderId="68" xfId="0" applyFont="1" applyFill="1" applyBorder="1" applyAlignment="1">
      <alignment horizontal="justify" vertical="center" wrapText="1"/>
    </xf>
    <xf numFmtId="0" fontId="0" fillId="0" borderId="55" xfId="0" applyFont="1" applyFill="1" applyBorder="1" applyAlignment="1">
      <alignment horizontal="justify" vertical="center" wrapText="1"/>
    </xf>
    <xf numFmtId="0" fontId="0" fillId="0" borderId="63" xfId="0" applyFont="1" applyFill="1" applyBorder="1" applyAlignment="1">
      <alignment horizontal="justify" vertical="center" wrapText="1"/>
    </xf>
    <xf numFmtId="0" fontId="0" fillId="0" borderId="67" xfId="0" applyFont="1" applyFill="1" applyBorder="1" applyAlignment="1">
      <alignment horizontal="left" vertical="center" wrapText="1" indent="1"/>
    </xf>
    <xf numFmtId="2" fontId="1" fillId="0" borderId="64" xfId="0" applyNumberFormat="1" applyFont="1" applyFill="1" applyBorder="1" applyAlignment="1">
      <alignment horizontal="justify" vertical="center" wrapText="1"/>
    </xf>
    <xf numFmtId="0" fontId="0" fillId="0" borderId="1" xfId="0" applyFont="1" applyFill="1" applyBorder="1" applyAlignment="1">
      <alignment horizontal="justify" vertical="center" wrapText="1"/>
    </xf>
    <xf numFmtId="0" fontId="1" fillId="0" borderId="32" xfId="0" applyFont="1" applyFill="1" applyBorder="1" applyAlignment="1">
      <alignment horizontal="justify" vertical="center" wrapText="1"/>
    </xf>
    <xf numFmtId="2" fontId="1" fillId="0" borderId="29" xfId="0" applyNumberFormat="1" applyFont="1" applyFill="1" applyBorder="1" applyAlignment="1">
      <alignment horizontal="justify" vertical="center" wrapText="1"/>
    </xf>
    <xf numFmtId="0" fontId="1" fillId="0" borderId="10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4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2" fontId="1" fillId="0" borderId="89" xfId="0" applyNumberFormat="1" applyFont="1" applyFill="1" applyBorder="1" applyAlignment="1">
      <alignment horizontal="justify" vertical="center" wrapText="1"/>
    </xf>
    <xf numFmtId="2" fontId="1" fillId="0" borderId="143" xfId="0" applyNumberFormat="1" applyFont="1" applyFill="1" applyBorder="1" applyAlignment="1">
      <alignment horizontal="justify" vertical="center" wrapText="1"/>
    </xf>
    <xf numFmtId="2" fontId="0" fillId="0" borderId="59" xfId="0" applyNumberFormat="1" applyFont="1" applyFill="1" applyBorder="1" applyAlignment="1">
      <alignment horizontal="justify" vertical="center" wrapText="1"/>
    </xf>
    <xf numFmtId="2" fontId="1" fillId="0" borderId="57" xfId="0" applyNumberFormat="1" applyFont="1" applyFill="1" applyBorder="1" applyAlignment="1">
      <alignment horizontal="justify" vertical="center" wrapText="1"/>
    </xf>
    <xf numFmtId="2" fontId="1" fillId="0" borderId="59" xfId="0" applyNumberFormat="1" applyFont="1" applyFill="1" applyBorder="1" applyAlignment="1">
      <alignment horizontal="justify" vertical="center" wrapText="1"/>
    </xf>
    <xf numFmtId="2" fontId="0" fillId="0" borderId="65" xfId="0" applyNumberFormat="1" applyFont="1" applyFill="1" applyBorder="1" applyAlignment="1">
      <alignment horizontal="justify" vertical="center" wrapText="1"/>
    </xf>
    <xf numFmtId="2" fontId="0" fillId="0" borderId="67" xfId="0" applyNumberFormat="1" applyFont="1" applyFill="1" applyBorder="1" applyAlignment="1">
      <alignment horizontal="justify" vertical="center" wrapText="1"/>
    </xf>
    <xf numFmtId="2" fontId="1" fillId="0" borderId="48" xfId="0" applyNumberFormat="1" applyFont="1" applyFill="1" applyBorder="1" applyAlignment="1">
      <alignment horizontal="justify" vertical="center" wrapText="1"/>
    </xf>
    <xf numFmtId="2" fontId="1" fillId="0" borderId="32" xfId="0" applyNumberFormat="1" applyFont="1" applyFill="1" applyBorder="1" applyAlignment="1">
      <alignment horizontal="justify" vertical="center" wrapText="1"/>
    </xf>
    <xf numFmtId="0" fontId="1" fillId="0" borderId="105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2" fontId="1" fillId="0" borderId="90" xfId="0" applyNumberFormat="1" applyFont="1" applyFill="1" applyBorder="1" applyAlignment="1">
      <alignment horizontal="justify" vertical="center" wrapText="1"/>
    </xf>
    <xf numFmtId="2" fontId="0" fillId="0" borderId="62" xfId="0" applyNumberFormat="1" applyFont="1" applyFill="1" applyBorder="1" applyAlignment="1">
      <alignment horizontal="justify" vertical="center" wrapText="1"/>
    </xf>
    <xf numFmtId="2" fontId="1" fillId="0" borderId="62" xfId="0" applyNumberFormat="1" applyFont="1" applyFill="1" applyBorder="1" applyAlignment="1">
      <alignment horizontal="justify" vertical="center" wrapText="1"/>
    </xf>
    <xf numFmtId="0" fontId="0" fillId="0" borderId="63" xfId="0" applyFont="1" applyFill="1" applyBorder="1" applyAlignment="1">
      <alignment vertical="center" wrapText="1"/>
    </xf>
    <xf numFmtId="2" fontId="0" fillId="0" borderId="75" xfId="0" applyNumberFormat="1" applyFont="1" applyFill="1" applyBorder="1" applyAlignment="1">
      <alignment horizontal="justify" vertical="center" wrapText="1"/>
    </xf>
    <xf numFmtId="2" fontId="1" fillId="0" borderId="28" xfId="0" applyNumberFormat="1" applyFont="1" applyFill="1" applyBorder="1" applyAlignment="1">
      <alignment horizontal="justify" vertical="center" wrapText="1"/>
    </xf>
    <xf numFmtId="0" fontId="1" fillId="0" borderId="90" xfId="0" applyFont="1" applyFill="1" applyBorder="1" applyAlignment="1">
      <alignment horizontal="justify" vertical="center" wrapText="1"/>
    </xf>
    <xf numFmtId="0" fontId="0" fillId="0" borderId="62" xfId="0" applyFont="1" applyFill="1" applyBorder="1" applyAlignment="1">
      <alignment horizontal="left" vertical="center" wrapText="1" indent="1"/>
    </xf>
    <xf numFmtId="0" fontId="1" fillId="0" borderId="62" xfId="0" applyFont="1" applyFill="1" applyBorder="1" applyAlignment="1">
      <alignment horizontal="justify" vertical="center" wrapText="1"/>
    </xf>
    <xf numFmtId="0" fontId="0" fillId="0" borderId="75" xfId="0" applyFont="1" applyFill="1" applyBorder="1" applyAlignment="1">
      <alignment horizontal="left" vertical="center" wrapText="1" indent="1"/>
    </xf>
    <xf numFmtId="0" fontId="1" fillId="0" borderId="28" xfId="0" applyFont="1" applyFill="1" applyBorder="1" applyAlignment="1">
      <alignment horizontal="justify" vertical="center" wrapText="1"/>
    </xf>
    <xf numFmtId="0" fontId="0" fillId="0" borderId="100" xfId="0" applyFont="1" applyFill="1" applyBorder="1" applyAlignment="1">
      <alignment horizontal="center" vertical="center" wrapText="1"/>
    </xf>
    <xf numFmtId="0" fontId="0" fillId="0" borderId="10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vertical="center" wrapText="1"/>
    </xf>
    <xf numFmtId="0" fontId="0" fillId="0" borderId="143" xfId="0" applyFont="1" applyFill="1" applyBorder="1" applyAlignment="1">
      <alignment horizontal="justify" vertical="center"/>
    </xf>
    <xf numFmtId="2" fontId="0" fillId="0" borderId="89" xfId="0" applyNumberFormat="1" applyFont="1" applyFill="1" applyBorder="1" applyAlignment="1">
      <alignment horizontal="justify" vertical="center"/>
    </xf>
    <xf numFmtId="2" fontId="0" fillId="0" borderId="143" xfId="0" applyNumberFormat="1" applyFont="1" applyFill="1" applyBorder="1" applyAlignment="1">
      <alignment horizontal="justify" vertical="center"/>
    </xf>
    <xf numFmtId="0" fontId="0" fillId="0" borderId="59" xfId="0" applyFont="1" applyFill="1" applyBorder="1" applyAlignment="1">
      <alignment horizontal="justify" vertical="center"/>
    </xf>
    <xf numFmtId="2" fontId="0" fillId="0" borderId="57" xfId="0" applyNumberFormat="1" applyFont="1" applyFill="1" applyBorder="1" applyAlignment="1">
      <alignment horizontal="justify" vertical="center"/>
    </xf>
    <xf numFmtId="2" fontId="0" fillId="0" borderId="59" xfId="0" applyNumberFormat="1" applyFont="1" applyFill="1" applyBorder="1" applyAlignment="1">
      <alignment horizontal="justify" vertical="center"/>
    </xf>
    <xf numFmtId="2" fontId="0" fillId="0" borderId="65" xfId="0" applyNumberFormat="1" applyFont="1" applyFill="1" applyBorder="1" applyAlignment="1">
      <alignment horizontal="justify" vertical="center"/>
    </xf>
    <xf numFmtId="0" fontId="1" fillId="0" borderId="32" xfId="0" applyFont="1" applyFill="1" applyBorder="1" applyAlignment="1">
      <alignment horizontal="justify" vertical="center"/>
    </xf>
    <xf numFmtId="2" fontId="0" fillId="0" borderId="48" xfId="0" applyNumberFormat="1" applyFont="1" applyFill="1" applyBorder="1" applyAlignment="1">
      <alignment horizontal="justify" vertical="center"/>
    </xf>
    <xf numFmtId="2" fontId="0" fillId="0" borderId="32" xfId="0" applyNumberFormat="1" applyFont="1" applyFill="1" applyBorder="1" applyAlignment="1">
      <alignment horizontal="justify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justify" vertical="center" wrapText="1"/>
    </xf>
    <xf numFmtId="0" fontId="0" fillId="0" borderId="93" xfId="0" applyFont="1" applyFill="1" applyBorder="1" applyAlignment="1">
      <alignment horizontal="justify" vertical="center"/>
    </xf>
    <xf numFmtId="2" fontId="0" fillId="0" borderId="70" xfId="0" applyNumberFormat="1" applyFont="1" applyFill="1" applyBorder="1" applyAlignment="1">
      <alignment horizontal="justify" vertical="center"/>
    </xf>
    <xf numFmtId="0" fontId="0" fillId="0" borderId="86" xfId="0" applyFont="1" applyFill="1" applyBorder="1" applyAlignment="1">
      <alignment horizontal="justify" vertical="center"/>
    </xf>
    <xf numFmtId="2" fontId="0" fillId="0" borderId="60" xfId="0" applyNumberFormat="1" applyFont="1" applyFill="1" applyBorder="1" applyAlignment="1">
      <alignment horizontal="justify" vertical="center"/>
    </xf>
    <xf numFmtId="2" fontId="0" fillId="0" borderId="92" xfId="0" applyNumberFormat="1" applyFont="1" applyFill="1" applyBorder="1" applyAlignment="1">
      <alignment horizontal="justify" vertical="center"/>
    </xf>
    <xf numFmtId="0" fontId="0" fillId="0" borderId="3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0" fillId="0" borderId="60" xfId="0" applyNumberFormat="1" applyFont="1" applyFill="1" applyBorder="1" applyAlignment="1">
      <alignment horizontal="justify" vertical="center" wrapText="1"/>
    </xf>
    <xf numFmtId="0" fontId="0" fillId="0" borderId="32" xfId="0" applyFont="1" applyFill="1" applyBorder="1" applyAlignment="1">
      <alignment horizontal="justify" vertical="center"/>
    </xf>
    <xf numFmtId="2" fontId="0" fillId="0" borderId="69" xfId="0" applyNumberFormat="1" applyFont="1" applyFill="1" applyBorder="1" applyAlignment="1">
      <alignment horizontal="justify" vertical="center"/>
    </xf>
    <xf numFmtId="0" fontId="0" fillId="0" borderId="84" xfId="0" applyFont="1" applyFill="1" applyBorder="1" applyAlignment="1">
      <alignment horizontal="justify" vertical="center"/>
    </xf>
    <xf numFmtId="0" fontId="0" fillId="0" borderId="86" xfId="0" applyFont="1" applyFill="1" applyBorder="1" applyAlignment="1">
      <alignment horizontal="left" vertical="center" wrapText="1" indent="2"/>
    </xf>
    <xf numFmtId="0" fontId="1" fillId="0" borderId="3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1" fillId="0" borderId="93" xfId="0" applyFont="1" applyFill="1" applyBorder="1" applyAlignment="1">
      <alignment horizontal="justify" vertical="center" wrapText="1"/>
    </xf>
    <xf numFmtId="2" fontId="1" fillId="0" borderId="68" xfId="0" applyNumberFormat="1" applyFont="1" applyFill="1" applyBorder="1" applyAlignment="1">
      <alignment horizontal="justify" vertical="center" wrapText="1"/>
    </xf>
    <xf numFmtId="0" fontId="0" fillId="0" borderId="86" xfId="0" applyFont="1" applyFill="1" applyBorder="1" applyAlignment="1">
      <alignment horizontal="left" vertical="center" wrapText="1" indent="1"/>
    </xf>
    <xf numFmtId="2" fontId="0" fillId="0" borderId="55" xfId="0" applyNumberFormat="1" applyFont="1" applyFill="1" applyBorder="1" applyAlignment="1">
      <alignment horizontal="justify" vertical="center" wrapText="1"/>
    </xf>
    <xf numFmtId="0" fontId="1" fillId="0" borderId="86" xfId="0" applyFont="1" applyFill="1" applyBorder="1" applyAlignment="1">
      <alignment horizontal="justify" vertical="center" wrapText="1"/>
    </xf>
    <xf numFmtId="2" fontId="1" fillId="0" borderId="55" xfId="0" applyNumberFormat="1" applyFont="1" applyFill="1" applyBorder="1" applyAlignment="1">
      <alignment horizontal="justify" vertical="center" wrapText="1"/>
    </xf>
    <xf numFmtId="0" fontId="0" fillId="0" borderId="87" xfId="0" applyFont="1" applyFill="1" applyBorder="1" applyAlignment="1">
      <alignment horizontal="left" vertical="center" wrapText="1" indent="1"/>
    </xf>
    <xf numFmtId="2" fontId="0" fillId="0" borderId="63" xfId="0" applyNumberFormat="1" applyFont="1" applyFill="1" applyBorder="1" applyAlignment="1">
      <alignment horizontal="justify" vertical="center" wrapText="1"/>
    </xf>
    <xf numFmtId="0" fontId="1" fillId="0" borderId="96" xfId="0" applyFont="1" applyFill="1" applyBorder="1" applyAlignment="1">
      <alignment horizontal="justify" vertical="center" wrapText="1"/>
    </xf>
    <xf numFmtId="2" fontId="1" fillId="0" borderId="1" xfId="0" applyNumberFormat="1" applyFont="1" applyFill="1" applyBorder="1" applyAlignment="1">
      <alignment horizontal="justify" vertical="center" wrapText="1"/>
    </xf>
    <xf numFmtId="0" fontId="0" fillId="0" borderId="82" xfId="0" applyFont="1" applyFill="1" applyBorder="1" applyAlignment="1">
      <alignment horizontal="justify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2" fontId="0" fillId="0" borderId="68" xfId="0" applyNumberFormat="1" applyFont="1" applyFill="1" applyBorder="1" applyAlignment="1">
      <alignment horizontal="justify" vertical="center"/>
    </xf>
    <xf numFmtId="0" fontId="0" fillId="0" borderId="86" xfId="0" applyFont="1" applyFill="1" applyBorder="1" applyAlignment="1">
      <alignment horizontal="justify" vertical="center" wrapText="1"/>
    </xf>
    <xf numFmtId="0" fontId="0" fillId="0" borderId="63" xfId="0" applyFont="1" applyFill="1" applyBorder="1" applyAlignment="1">
      <alignment vertical="center"/>
    </xf>
    <xf numFmtId="0" fontId="0" fillId="0" borderId="87" xfId="0" applyFont="1" applyFill="1" applyBorder="1" applyAlignment="1">
      <alignment horizontal="justify" vertical="center"/>
    </xf>
    <xf numFmtId="0" fontId="0" fillId="0" borderId="1" xfId="0" applyFont="1" applyFill="1" applyBorder="1" applyAlignment="1">
      <alignment vertical="center"/>
    </xf>
    <xf numFmtId="0" fontId="0" fillId="0" borderId="96" xfId="0" applyFont="1" applyFill="1" applyBorder="1" applyAlignment="1">
      <alignment horizontal="justify" vertical="center"/>
    </xf>
    <xf numFmtId="2" fontId="0" fillId="0" borderId="1" xfId="0" applyNumberFormat="1" applyFont="1" applyFill="1" applyBorder="1" applyAlignment="1">
      <alignment horizontal="justify" vertical="center" wrapText="1"/>
    </xf>
    <xf numFmtId="0" fontId="0" fillId="0" borderId="0" xfId="0" applyFont="1" applyFill="1"/>
    <xf numFmtId="0" fontId="0" fillId="0" borderId="10" xfId="0" applyFont="1" applyFill="1" applyBorder="1" applyAlignment="1">
      <alignment horizontal="center" vertical="center"/>
    </xf>
    <xf numFmtId="2" fontId="1" fillId="0" borderId="70" xfId="0" applyNumberFormat="1" applyFont="1" applyFill="1" applyBorder="1" applyAlignment="1">
      <alignment horizontal="justify" vertical="center"/>
    </xf>
    <xf numFmtId="0" fontId="0" fillId="0" borderId="0" xfId="0" applyFill="1" applyAlignment="1">
      <alignment horizontal="center" vertical="center"/>
    </xf>
    <xf numFmtId="0" fontId="9" fillId="0" borderId="22" xfId="1" applyFont="1" applyFill="1" applyBorder="1" applyAlignment="1">
      <alignment horizontal="center" textRotation="90" wrapText="1"/>
    </xf>
    <xf numFmtId="0" fontId="9" fillId="0" borderId="0" xfId="1" applyFont="1" applyFill="1" applyBorder="1" applyAlignment="1">
      <alignment horizontal="center" textRotation="90" wrapText="1"/>
    </xf>
    <xf numFmtId="0" fontId="9" fillId="0" borderId="123" xfId="1" applyFont="1" applyFill="1" applyBorder="1" applyAlignment="1">
      <alignment horizontal="center" textRotation="90" wrapText="1"/>
    </xf>
    <xf numFmtId="0" fontId="9" fillId="0" borderId="33" xfId="1" applyFont="1" applyFill="1" applyBorder="1" applyAlignment="1">
      <alignment horizontal="center" textRotation="90" wrapText="1"/>
    </xf>
    <xf numFmtId="0" fontId="9" fillId="0" borderId="45" xfId="1" applyFont="1" applyFill="1" applyBorder="1" applyAlignment="1">
      <alignment horizontal="center" textRotation="90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76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148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95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9" fillId="0" borderId="60" xfId="1" applyFont="1" applyFill="1" applyBorder="1" applyAlignment="1">
      <alignment vertical="center" wrapText="1"/>
    </xf>
    <xf numFmtId="0" fontId="9" fillId="0" borderId="61" xfId="1" applyFont="1" applyFill="1" applyBorder="1" applyAlignment="1">
      <alignment vertical="center" wrapText="1"/>
    </xf>
    <xf numFmtId="2" fontId="0" fillId="0" borderId="125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26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49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27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28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29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50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3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92" xfId="1" applyFont="1" applyFill="1" applyBorder="1" applyAlignment="1">
      <alignment vertical="center" wrapText="1"/>
    </xf>
    <xf numFmtId="0" fontId="9" fillId="0" borderId="72" xfId="1" applyFont="1" applyFill="1" applyBorder="1" applyAlignment="1">
      <alignment vertical="center" wrapText="1"/>
    </xf>
    <xf numFmtId="2" fontId="0" fillId="0" borderId="145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46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5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4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>
      <alignment vertical="center"/>
    </xf>
    <xf numFmtId="2" fontId="0" fillId="0" borderId="13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32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52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3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Fill="1" applyBorder="1" applyAlignment="1">
      <alignment horizontal="center" vertical="center" textRotation="90" wrapText="1"/>
    </xf>
    <xf numFmtId="0" fontId="0" fillId="0" borderId="17" xfId="0" applyFont="1" applyFill="1" applyBorder="1" applyAlignment="1">
      <alignment horizontal="center" vertical="center" textRotation="90" wrapText="1"/>
    </xf>
    <xf numFmtId="0" fontId="0" fillId="0" borderId="18" xfId="0" applyFont="1" applyFill="1" applyBorder="1" applyAlignment="1">
      <alignment horizontal="center" vertical="center" textRotation="90" wrapText="1"/>
    </xf>
    <xf numFmtId="2" fontId="1" fillId="0" borderId="50" xfId="0" applyNumberFormat="1" applyFont="1" applyFill="1" applyBorder="1" applyAlignment="1">
      <alignment horizontal="justify" vertical="center" wrapText="1"/>
    </xf>
    <xf numFmtId="2" fontId="1" fillId="0" borderId="81" xfId="0" applyNumberFormat="1" applyFont="1" applyFill="1" applyBorder="1" applyAlignment="1">
      <alignment horizontal="justify" vertical="center" wrapText="1"/>
    </xf>
    <xf numFmtId="2" fontId="1" fillId="0" borderId="54" xfId="0" applyNumberFormat="1" applyFont="1" applyFill="1" applyBorder="1" applyAlignment="1">
      <alignment horizontal="justify" vertical="center" wrapText="1"/>
    </xf>
    <xf numFmtId="2" fontId="0" fillId="0" borderId="68" xfId="0" applyNumberFormat="1" applyFont="1" applyFill="1" applyBorder="1" applyAlignment="1">
      <alignment horizontal="justify" vertical="center" wrapText="1"/>
    </xf>
    <xf numFmtId="0" fontId="0" fillId="0" borderId="84" xfId="0" applyFont="1" applyFill="1" applyBorder="1" applyAlignment="1">
      <alignment horizontal="left" vertical="center" wrapText="1" indent="1"/>
    </xf>
    <xf numFmtId="2" fontId="0" fillId="0" borderId="82" xfId="0" applyNumberFormat="1" applyFont="1" applyFill="1" applyBorder="1" applyAlignment="1">
      <alignment horizontal="justify" vertical="center" wrapText="1"/>
    </xf>
    <xf numFmtId="2" fontId="0" fillId="0" borderId="90" xfId="0" applyNumberFormat="1" applyFont="1" applyFill="1" applyBorder="1" applyAlignment="1">
      <alignment horizontal="justify" vertical="center" wrapText="1"/>
    </xf>
    <xf numFmtId="2" fontId="0" fillId="0" borderId="143" xfId="0" applyNumberFormat="1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4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43" xfId="0" applyFont="1" applyFill="1" applyBorder="1" applyAlignment="1">
      <alignment vertical="center" wrapText="1"/>
    </xf>
    <xf numFmtId="2" fontId="0" fillId="0" borderId="89" xfId="0" applyNumberFormat="1" applyFont="1" applyFill="1" applyBorder="1" applyAlignment="1">
      <alignment horizontal="justify" vertical="center" wrapText="1"/>
    </xf>
    <xf numFmtId="0" fontId="0" fillId="0" borderId="67" xfId="0" applyFont="1" applyFill="1" applyBorder="1" applyAlignment="1">
      <alignment horizontal="justify" vertical="center" wrapText="1"/>
    </xf>
    <xf numFmtId="0" fontId="9" fillId="0" borderId="63" xfId="1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2" fontId="1" fillId="0" borderId="52" xfId="0" applyNumberFormat="1" applyFont="1" applyFill="1" applyBorder="1" applyAlignment="1">
      <alignment horizontal="justify" vertical="center" wrapText="1"/>
    </xf>
    <xf numFmtId="2" fontId="0" fillId="0" borderId="83" xfId="0" applyNumberFormat="1" applyFont="1" applyFill="1" applyBorder="1" applyAlignment="1">
      <alignment horizontal="justify" vertical="center" wrapText="1"/>
    </xf>
    <xf numFmtId="2" fontId="0" fillId="0" borderId="84" xfId="0" applyNumberFormat="1" applyFont="1" applyFill="1" applyBorder="1" applyAlignment="1">
      <alignment horizontal="justify" vertical="center" wrapText="1"/>
    </xf>
    <xf numFmtId="0" fontId="0" fillId="0" borderId="112" xfId="0" applyFont="1" applyFill="1" applyBorder="1" applyAlignment="1">
      <alignment horizontal="center" vertical="center" wrapText="1"/>
    </xf>
    <xf numFmtId="2" fontId="1" fillId="0" borderId="143" xfId="0" applyNumberFormat="1" applyFont="1" applyFill="1" applyBorder="1" applyAlignment="1">
      <alignment horizontal="justify" vertical="center"/>
    </xf>
    <xf numFmtId="2" fontId="0" fillId="0" borderId="62" xfId="0" applyNumberFormat="1" applyFont="1" applyFill="1" applyBorder="1" applyAlignment="1">
      <alignment horizontal="justify" vertical="center"/>
    </xf>
    <xf numFmtId="2" fontId="1" fillId="0" borderId="48" xfId="0" applyNumberFormat="1" applyFont="1" applyFill="1" applyBorder="1" applyAlignment="1">
      <alignment horizontal="justify" vertical="center"/>
    </xf>
    <xf numFmtId="2" fontId="1" fillId="0" borderId="28" xfId="0" applyNumberFormat="1" applyFont="1" applyFill="1" applyBorder="1" applyAlignment="1">
      <alignment horizontal="justify" vertical="center"/>
    </xf>
    <xf numFmtId="2" fontId="1" fillId="0" borderId="32" xfId="0" applyNumberFormat="1" applyFont="1" applyFill="1" applyBorder="1" applyAlignment="1">
      <alignment horizontal="justify" vertical="center"/>
    </xf>
    <xf numFmtId="2" fontId="1" fillId="0" borderId="90" xfId="0" applyNumberFormat="1" applyFont="1" applyFill="1" applyBorder="1" applyAlignment="1">
      <alignment horizontal="justify" vertical="center"/>
    </xf>
    <xf numFmtId="2" fontId="0" fillId="0" borderId="88" xfId="0" applyNumberFormat="1" applyFont="1" applyFill="1" applyBorder="1" applyAlignment="1">
      <alignment horizontal="justify" vertical="center"/>
    </xf>
    <xf numFmtId="2" fontId="0" fillId="0" borderId="83" xfId="0" applyNumberFormat="1" applyFont="1" applyFill="1" applyBorder="1" applyAlignment="1">
      <alignment horizontal="justify" vertical="center"/>
    </xf>
    <xf numFmtId="2" fontId="0" fillId="0" borderId="84" xfId="0" applyNumberFormat="1" applyFont="1" applyFill="1" applyBorder="1" applyAlignment="1">
      <alignment horizontal="justify" vertical="center"/>
    </xf>
    <xf numFmtId="0" fontId="1" fillId="0" borderId="0" xfId="0" applyFont="1" applyFill="1"/>
    <xf numFmtId="0" fontId="0" fillId="0" borderId="112" xfId="0" applyFont="1" applyFill="1" applyBorder="1" applyAlignment="1">
      <alignment horizontal="center" vertical="center" textRotation="90" wrapText="1"/>
    </xf>
    <xf numFmtId="0" fontId="0" fillId="0" borderId="7" xfId="0" applyFont="1" applyFill="1" applyBorder="1" applyAlignment="1">
      <alignment horizontal="center" vertical="center" textRotation="90" wrapText="1"/>
    </xf>
    <xf numFmtId="0" fontId="0" fillId="0" borderId="143" xfId="0" applyFont="1" applyFill="1" applyBorder="1" applyAlignment="1">
      <alignment horizontal="justify" vertical="center" wrapText="1"/>
    </xf>
    <xf numFmtId="2" fontId="0" fillId="0" borderId="93" xfId="0" applyNumberFormat="1" applyFont="1" applyFill="1" applyBorder="1" applyAlignment="1">
      <alignment horizontal="justify" vertical="center" wrapText="1"/>
    </xf>
    <xf numFmtId="2" fontId="0" fillId="0" borderId="86" xfId="0" applyNumberFormat="1" applyFont="1" applyFill="1" applyBorder="1" applyAlignment="1">
      <alignment horizontal="justify" vertical="center" wrapText="1"/>
    </xf>
    <xf numFmtId="2" fontId="0" fillId="0" borderId="55" xfId="0" applyNumberFormat="1" applyFont="1" applyFill="1" applyBorder="1" applyAlignment="1">
      <alignment horizontal="justify" vertical="center"/>
    </xf>
    <xf numFmtId="2" fontId="0" fillId="0" borderId="86" xfId="0" applyNumberFormat="1" applyFont="1" applyFill="1" applyBorder="1" applyAlignment="1">
      <alignment horizontal="justify" vertical="center"/>
    </xf>
    <xf numFmtId="2" fontId="0" fillId="0" borderId="87" xfId="0" applyNumberFormat="1" applyFont="1" applyFill="1" applyBorder="1" applyAlignment="1">
      <alignment horizontal="justify" vertical="center" wrapText="1"/>
    </xf>
    <xf numFmtId="2" fontId="0" fillId="0" borderId="1" xfId="0" applyNumberFormat="1" applyFont="1" applyFill="1" applyBorder="1" applyAlignment="1">
      <alignment horizontal="justify" vertical="center"/>
    </xf>
    <xf numFmtId="2" fontId="0" fillId="0" borderId="28" xfId="0" applyNumberFormat="1" applyFont="1" applyFill="1" applyBorder="1" applyAlignment="1">
      <alignment horizontal="justify" vertical="center"/>
    </xf>
    <xf numFmtId="2" fontId="0" fillId="0" borderId="96" xfId="0" applyNumberFormat="1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justify" vertical="center"/>
    </xf>
    <xf numFmtId="2" fontId="1" fillId="0" borderId="1" xfId="0" applyNumberFormat="1" applyFont="1" applyFill="1" applyBorder="1" applyAlignment="1">
      <alignment horizontal="justify" vertical="center"/>
    </xf>
    <xf numFmtId="2" fontId="1" fillId="0" borderId="96" xfId="0" applyNumberFormat="1" applyFont="1" applyFill="1" applyBorder="1" applyAlignment="1">
      <alignment horizontal="justify" vertical="center"/>
    </xf>
    <xf numFmtId="0" fontId="29" fillId="0" borderId="17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29" fillId="0" borderId="140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29" fillId="0" borderId="68" xfId="0" applyFont="1" applyFill="1" applyBorder="1" applyAlignment="1">
      <alignment vertical="center" wrapText="1"/>
    </xf>
    <xf numFmtId="0" fontId="23" fillId="0" borderId="143" xfId="0" applyFont="1" applyFill="1" applyBorder="1" applyAlignment="1">
      <alignment vertical="center" wrapText="1"/>
    </xf>
    <xf numFmtId="2" fontId="23" fillId="0" borderId="89" xfId="0" applyNumberFormat="1" applyFont="1" applyFill="1" applyBorder="1" applyAlignment="1" applyProtection="1">
      <alignment horizontal="right" vertical="center" wrapText="1"/>
      <protection locked="0"/>
    </xf>
    <xf numFmtId="2" fontId="23" fillId="0" borderId="90" xfId="0" applyNumberFormat="1" applyFont="1" applyFill="1" applyBorder="1" applyAlignment="1" applyProtection="1">
      <alignment horizontal="right" vertical="center" wrapText="1"/>
      <protection locked="0"/>
    </xf>
    <xf numFmtId="2" fontId="0" fillId="0" borderId="143" xfId="0" applyNumberFormat="1" applyFill="1" applyBorder="1"/>
    <xf numFmtId="0" fontId="29" fillId="0" borderId="55" xfId="0" applyFont="1" applyFill="1" applyBorder="1" applyAlignment="1">
      <alignment vertical="center" wrapText="1"/>
    </xf>
    <xf numFmtId="0" fontId="23" fillId="0" borderId="59" xfId="0" applyFont="1" applyFill="1" applyBorder="1" applyAlignment="1">
      <alignment vertical="center" wrapText="1"/>
    </xf>
    <xf numFmtId="2" fontId="23" fillId="0" borderId="57" xfId="0" applyNumberFormat="1" applyFont="1" applyFill="1" applyBorder="1" applyAlignment="1" applyProtection="1">
      <alignment horizontal="right" vertical="center" wrapText="1"/>
      <protection locked="0"/>
    </xf>
    <xf numFmtId="2" fontId="23" fillId="0" borderId="62" xfId="0" applyNumberFormat="1" applyFont="1" applyFill="1" applyBorder="1" applyAlignment="1" applyProtection="1">
      <alignment horizontal="right" vertical="center" wrapText="1"/>
      <protection locked="0"/>
    </xf>
    <xf numFmtId="2" fontId="0" fillId="0" borderId="59" xfId="0" applyNumberFormat="1" applyFill="1" applyBorder="1"/>
    <xf numFmtId="0" fontId="29" fillId="0" borderId="63" xfId="0" applyFont="1" applyFill="1" applyBorder="1" applyAlignment="1">
      <alignment vertical="center" wrapText="1"/>
    </xf>
    <xf numFmtId="0" fontId="23" fillId="0" borderId="67" xfId="0" applyFont="1" applyFill="1" applyBorder="1" applyAlignment="1">
      <alignment vertical="center" wrapText="1"/>
    </xf>
    <xf numFmtId="2" fontId="23" fillId="0" borderId="65" xfId="0" applyNumberFormat="1" applyFont="1" applyFill="1" applyBorder="1" applyAlignment="1" applyProtection="1">
      <alignment horizontal="right" vertical="center" wrapText="1"/>
      <protection locked="0"/>
    </xf>
    <xf numFmtId="2" fontId="23" fillId="0" borderId="75" xfId="0" applyNumberFormat="1" applyFont="1" applyFill="1" applyBorder="1" applyAlignment="1" applyProtection="1">
      <alignment horizontal="right" vertical="center" wrapText="1"/>
      <protection locked="0"/>
    </xf>
    <xf numFmtId="2" fontId="0" fillId="0" borderId="67" xfId="0" applyNumberFormat="1" applyFill="1" applyBorder="1"/>
    <xf numFmtId="0" fontId="29" fillId="0" borderId="1" xfId="0" applyFont="1" applyFill="1" applyBorder="1" applyAlignment="1">
      <alignment vertical="center" wrapText="1"/>
    </xf>
    <xf numFmtId="0" fontId="23" fillId="0" borderId="32" xfId="0" applyFont="1" applyFill="1" applyBorder="1" applyAlignment="1">
      <alignment vertical="center" wrapText="1"/>
    </xf>
    <xf numFmtId="2" fontId="23" fillId="0" borderId="48" xfId="0" applyNumberFormat="1" applyFont="1" applyFill="1" applyBorder="1" applyAlignment="1" applyProtection="1">
      <alignment horizontal="right" vertical="center" wrapText="1"/>
      <protection locked="0"/>
    </xf>
    <xf numFmtId="2" fontId="23" fillId="0" borderId="28" xfId="0" applyNumberFormat="1" applyFont="1" applyFill="1" applyBorder="1" applyAlignment="1" applyProtection="1">
      <alignment horizontal="right" vertical="center" wrapText="1"/>
      <protection locked="0"/>
    </xf>
    <xf numFmtId="2" fontId="0" fillId="0" borderId="32" xfId="0" applyNumberFormat="1" applyFill="1" applyBorder="1"/>
    <xf numFmtId="0" fontId="0" fillId="0" borderId="32" xfId="0" applyFont="1" applyFill="1" applyBorder="1" applyAlignment="1">
      <alignment horizontal="justify" vertical="center" wrapText="1"/>
    </xf>
    <xf numFmtId="2" fontId="0" fillId="0" borderId="48" xfId="0" applyNumberFormat="1" applyFont="1" applyFill="1" applyBorder="1" applyAlignment="1">
      <alignment horizontal="justify" vertical="center" wrapText="1"/>
    </xf>
    <xf numFmtId="2" fontId="0" fillId="0" borderId="28" xfId="0" applyNumberFormat="1" applyFont="1" applyFill="1" applyBorder="1" applyAlignment="1">
      <alignment horizontal="justify" vertical="center" wrapText="1"/>
    </xf>
    <xf numFmtId="2" fontId="0" fillId="0" borderId="32" xfId="0" applyNumberFormat="1" applyFont="1" applyFill="1" applyBorder="1" applyAlignment="1">
      <alignment horizontal="justify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143" xfId="0" applyFont="1" applyFill="1" applyBorder="1" applyAlignment="1">
      <alignment horizontal="left" vertical="center" wrapText="1" indent="2"/>
    </xf>
    <xf numFmtId="0" fontId="0" fillId="0" borderId="67" xfId="0" applyFont="1" applyFill="1" applyBorder="1" applyAlignment="1">
      <alignment horizontal="left" vertical="center" wrapText="1" indent="2"/>
    </xf>
    <xf numFmtId="0" fontId="0" fillId="0" borderId="32" xfId="0" applyFont="1" applyFill="1" applyBorder="1" applyAlignment="1">
      <alignment horizontal="left" vertical="center" wrapText="1" indent="1"/>
    </xf>
    <xf numFmtId="0" fontId="0" fillId="0" borderId="84" xfId="0" applyFont="1" applyFill="1" applyBorder="1" applyAlignment="1">
      <alignment horizontal="left" vertical="center" wrapText="1" indent="2"/>
    </xf>
    <xf numFmtId="0" fontId="0" fillId="0" borderId="39" xfId="0" applyFont="1" applyFill="1" applyBorder="1" applyAlignment="1">
      <alignment horizontal="center" vertical="center"/>
    </xf>
    <xf numFmtId="2" fontId="0" fillId="0" borderId="154" xfId="0" applyNumberFormat="1" applyFont="1" applyFill="1" applyBorder="1" applyAlignment="1">
      <alignment horizontal="justify" vertical="center"/>
    </xf>
    <xf numFmtId="0" fontId="0" fillId="0" borderId="59" xfId="0" applyFont="1" applyFill="1" applyBorder="1" applyAlignment="1">
      <alignment horizontal="left" vertical="center" wrapText="1" indent="3"/>
    </xf>
    <xf numFmtId="0" fontId="1" fillId="0" borderId="6" xfId="0" applyFont="1" applyFill="1" applyBorder="1" applyAlignment="1">
      <alignment horizontal="center" vertical="center" textRotation="90" wrapText="1"/>
    </xf>
    <xf numFmtId="0" fontId="1" fillId="0" borderId="17" xfId="0" applyFont="1" applyFill="1" applyBorder="1" applyAlignment="1">
      <alignment horizontal="center" vertical="center" textRotation="90" wrapText="1"/>
    </xf>
    <xf numFmtId="2" fontId="0" fillId="0" borderId="56" xfId="0" applyNumberFormat="1" applyFont="1" applyFill="1" applyBorder="1" applyAlignment="1">
      <alignment horizontal="justify" vertical="center" wrapText="1"/>
    </xf>
    <xf numFmtId="2" fontId="0" fillId="0" borderId="64" xfId="0" applyNumberFormat="1" applyFont="1" applyFill="1" applyBorder="1" applyAlignment="1">
      <alignment horizontal="justify" vertical="center" wrapText="1"/>
    </xf>
    <xf numFmtId="2" fontId="33" fillId="0" borderId="28" xfId="0" applyNumberFormat="1" applyFont="1" applyFill="1" applyBorder="1" applyAlignment="1">
      <alignment horizontal="justify" vertical="center" wrapText="1"/>
    </xf>
    <xf numFmtId="2" fontId="33" fillId="0" borderId="32" xfId="0" applyNumberFormat="1" applyFont="1" applyFill="1" applyBorder="1" applyAlignment="1">
      <alignment horizontal="justify" vertical="center" wrapText="1"/>
    </xf>
    <xf numFmtId="2" fontId="0" fillId="0" borderId="29" xfId="0" applyNumberFormat="1" applyFont="1" applyFill="1" applyBorder="1" applyAlignment="1">
      <alignment horizontal="justify" vertical="center"/>
    </xf>
    <xf numFmtId="0" fontId="0" fillId="0" borderId="36" xfId="0" applyFont="1" applyFill="1" applyBorder="1" applyAlignment="1">
      <alignment horizontal="justify" vertical="center" wrapText="1"/>
    </xf>
    <xf numFmtId="0" fontId="0" fillId="0" borderId="44" xfId="0" applyFont="1" applyFill="1" applyBorder="1" applyAlignment="1">
      <alignment horizontal="justify" vertical="center" wrapText="1"/>
    </xf>
    <xf numFmtId="2" fontId="0" fillId="0" borderId="36" xfId="0" applyNumberFormat="1" applyFont="1" applyFill="1" applyBorder="1" applyAlignment="1">
      <alignment horizontal="justify" vertical="center" wrapText="1"/>
    </xf>
    <xf numFmtId="2" fontId="0" fillId="0" borderId="26" xfId="0" applyNumberFormat="1" applyFont="1" applyFill="1" applyBorder="1" applyAlignment="1">
      <alignment horizontal="justify" vertical="center" wrapText="1"/>
    </xf>
    <xf numFmtId="2" fontId="33" fillId="0" borderId="26" xfId="0" applyNumberFormat="1" applyFont="1" applyFill="1" applyBorder="1" applyAlignment="1">
      <alignment horizontal="justify" vertical="center" wrapText="1"/>
    </xf>
    <xf numFmtId="2" fontId="0" fillId="0" borderId="26" xfId="0" applyNumberFormat="1" applyFont="1" applyFill="1" applyBorder="1" applyAlignment="1">
      <alignment horizontal="justify" vertical="center"/>
    </xf>
    <xf numFmtId="2" fontId="33" fillId="0" borderId="44" xfId="0" applyNumberFormat="1" applyFont="1" applyFill="1" applyBorder="1" applyAlignment="1">
      <alignment horizontal="justify" vertical="center" wrapText="1"/>
    </xf>
    <xf numFmtId="2" fontId="0" fillId="0" borderId="27" xfId="0" applyNumberFormat="1" applyFont="1" applyFill="1" applyBorder="1" applyAlignment="1">
      <alignment horizontal="justify" vertical="center"/>
    </xf>
    <xf numFmtId="0" fontId="1" fillId="0" borderId="136" xfId="0" applyFont="1" applyFill="1" applyBorder="1" applyAlignment="1">
      <alignment horizontal="justify" vertical="center" wrapText="1"/>
    </xf>
    <xf numFmtId="2" fontId="1" fillId="0" borderId="156" xfId="0" applyNumberFormat="1" applyFont="1" applyFill="1" applyBorder="1" applyAlignment="1">
      <alignment horizontal="justify" vertical="center" wrapText="1"/>
    </xf>
    <xf numFmtId="0" fontId="0" fillId="0" borderId="134" xfId="0" applyFont="1" applyFill="1" applyBorder="1" applyAlignment="1">
      <alignment vertical="center" wrapText="1"/>
    </xf>
    <xf numFmtId="2" fontId="0" fillId="0" borderId="71" xfId="0" applyNumberFormat="1" applyFont="1" applyFill="1" applyBorder="1" applyAlignment="1">
      <alignment horizontal="justify" vertical="center"/>
    </xf>
    <xf numFmtId="2" fontId="1" fillId="0" borderId="135" xfId="0" applyNumberFormat="1" applyFont="1" applyFill="1" applyBorder="1" applyAlignment="1">
      <alignment horizontal="center" vertical="center" wrapText="1"/>
    </xf>
    <xf numFmtId="2" fontId="0" fillId="0" borderId="136" xfId="0" applyNumberFormat="1" applyFont="1" applyFill="1" applyBorder="1" applyAlignment="1">
      <alignment horizontal="center" vertical="center" wrapText="1"/>
    </xf>
    <xf numFmtId="2" fontId="0" fillId="0" borderId="62" xfId="0" applyNumberFormat="1" applyFont="1" applyFill="1" applyBorder="1" applyAlignment="1">
      <alignment horizontal="center" vertical="center" wrapText="1"/>
    </xf>
    <xf numFmtId="2" fontId="0" fillId="0" borderId="59" xfId="0" applyNumberFormat="1" applyFont="1" applyFill="1" applyBorder="1" applyAlignment="1">
      <alignment horizontal="center" vertical="center" wrapText="1"/>
    </xf>
    <xf numFmtId="2" fontId="0" fillId="0" borderId="75" xfId="0" applyNumberFormat="1" applyFont="1" applyFill="1" applyBorder="1" applyAlignment="1">
      <alignment horizontal="center" vertical="center" wrapText="1"/>
    </xf>
    <xf numFmtId="2" fontId="0" fillId="0" borderId="67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horizontal="center" vertical="center"/>
    </xf>
    <xf numFmtId="2" fontId="0" fillId="0" borderId="3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1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vertical="center" wrapText="1"/>
    </xf>
    <xf numFmtId="2" fontId="1" fillId="0" borderId="159" xfId="0" applyNumberFormat="1" applyFont="1" applyFill="1" applyBorder="1" applyAlignment="1">
      <alignment horizontal="justify" vertical="center" wrapText="1"/>
    </xf>
    <xf numFmtId="2" fontId="1" fillId="0" borderId="161" xfId="0" applyNumberFormat="1" applyFont="1" applyFill="1" applyBorder="1" applyAlignment="1">
      <alignment horizontal="justify" vertical="center" wrapText="1"/>
    </xf>
    <xf numFmtId="2" fontId="0" fillId="0" borderId="70" xfId="0" applyNumberFormat="1" applyFont="1" applyFill="1" applyBorder="1" applyAlignment="1">
      <alignment horizontal="justify" vertical="center" wrapText="1"/>
    </xf>
    <xf numFmtId="2" fontId="0" fillId="0" borderId="158" xfId="0" applyNumberFormat="1" applyFont="1" applyFill="1" applyBorder="1" applyAlignment="1">
      <alignment horizontal="justify" vertical="center" wrapText="1"/>
    </xf>
    <xf numFmtId="2" fontId="0" fillId="0" borderId="162" xfId="0" applyNumberFormat="1" applyFont="1" applyFill="1" applyBorder="1" applyAlignment="1">
      <alignment horizontal="justify" vertical="center" wrapText="1"/>
    </xf>
    <xf numFmtId="2" fontId="0" fillId="0" borderId="160" xfId="0" applyNumberFormat="1" applyFont="1" applyFill="1" applyBorder="1" applyAlignment="1">
      <alignment horizontal="justify" vertical="center" wrapText="1"/>
    </xf>
    <xf numFmtId="2" fontId="0" fillId="0" borderId="163" xfId="0" applyNumberFormat="1" applyFont="1" applyFill="1" applyBorder="1" applyAlignment="1">
      <alignment horizontal="justify" vertical="center" wrapText="1"/>
    </xf>
    <xf numFmtId="2" fontId="0" fillId="0" borderId="71" xfId="0" applyNumberFormat="1" applyFont="1" applyFill="1" applyBorder="1" applyAlignment="1">
      <alignment horizontal="justify" vertical="center" wrapText="1"/>
    </xf>
    <xf numFmtId="0" fontId="1" fillId="0" borderId="134" xfId="0" applyFont="1" applyFill="1" applyBorder="1" applyAlignment="1">
      <alignment vertical="center" wrapText="1"/>
    </xf>
    <xf numFmtId="2" fontId="1" fillId="0" borderId="135" xfId="0" applyNumberFormat="1" applyFont="1" applyFill="1" applyBorder="1" applyAlignment="1">
      <alignment horizontal="justify" vertical="center" wrapText="1"/>
    </xf>
    <xf numFmtId="2" fontId="1" fillId="0" borderId="157" xfId="0" applyNumberFormat="1" applyFont="1" applyFill="1" applyBorder="1" applyAlignment="1">
      <alignment horizontal="justify" vertical="center" wrapText="1"/>
    </xf>
    <xf numFmtId="2" fontId="0" fillId="0" borderId="155" xfId="0" applyNumberFormat="1" applyFont="1" applyFill="1" applyBorder="1" applyAlignment="1">
      <alignment horizontal="justify" vertical="center" wrapText="1"/>
    </xf>
    <xf numFmtId="2" fontId="1" fillId="0" borderId="2" xfId="0" applyNumberFormat="1" applyFont="1" applyFill="1" applyBorder="1" applyAlignment="1">
      <alignment horizontal="justify" vertical="center"/>
    </xf>
    <xf numFmtId="0" fontId="0" fillId="0" borderId="82" xfId="0" applyFont="1" applyFill="1" applyBorder="1" applyAlignment="1">
      <alignment horizontal="left" vertical="center" wrapText="1"/>
    </xf>
    <xf numFmtId="0" fontId="0" fillId="0" borderId="139" xfId="0" applyFont="1" applyFill="1" applyBorder="1" applyAlignment="1">
      <alignment horizontal="center" vertical="center"/>
    </xf>
    <xf numFmtId="2" fontId="0" fillId="0" borderId="64" xfId="0" applyNumberFormat="1" applyFont="1" applyFill="1" applyBorder="1" applyAlignment="1">
      <alignment horizontal="justify" vertical="center"/>
    </xf>
    <xf numFmtId="2" fontId="1" fillId="0" borderId="29" xfId="0" applyNumberFormat="1" applyFont="1" applyFill="1" applyBorder="1" applyAlignment="1">
      <alignment horizontal="justify" vertical="center"/>
    </xf>
    <xf numFmtId="0" fontId="0" fillId="0" borderId="124" xfId="0" applyFont="1" applyFill="1" applyBorder="1" applyAlignment="1">
      <alignment horizontal="center" vertical="center" wrapText="1"/>
    </xf>
    <xf numFmtId="0" fontId="0" fillId="0" borderId="100" xfId="0" applyFont="1" applyFill="1" applyBorder="1" applyAlignment="1">
      <alignment horizontal="center" vertical="center"/>
    </xf>
    <xf numFmtId="0" fontId="1" fillId="0" borderId="136" xfId="0" applyFont="1" applyFill="1" applyBorder="1" applyAlignment="1">
      <alignment horizontal="justify" vertical="center"/>
    </xf>
    <xf numFmtId="2" fontId="1" fillId="0" borderId="156" xfId="0" applyNumberFormat="1" applyFont="1" applyFill="1" applyBorder="1" applyAlignment="1">
      <alignment horizontal="justify" vertical="center"/>
    </xf>
    <xf numFmtId="0" fontId="0" fillId="0" borderId="12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vertical="center"/>
    </xf>
    <xf numFmtId="0" fontId="1" fillId="0" borderId="134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2" fontId="0" fillId="0" borderId="155" xfId="0" applyNumberFormat="1" applyFont="1" applyFill="1" applyBorder="1" applyAlignment="1">
      <alignment horizontal="justify" vertical="center"/>
    </xf>
    <xf numFmtId="2" fontId="0" fillId="0" borderId="2" xfId="0" applyNumberFormat="1" applyFont="1" applyFill="1" applyBorder="1" applyAlignment="1">
      <alignment horizontal="justify" vertical="center"/>
    </xf>
    <xf numFmtId="2" fontId="0" fillId="0" borderId="93" xfId="0" applyNumberFormat="1" applyFont="1" applyFill="1" applyBorder="1" applyAlignment="1">
      <alignment horizontal="justify" vertical="center"/>
    </xf>
    <xf numFmtId="2" fontId="0" fillId="0" borderId="144" xfId="0" applyNumberFormat="1" applyFont="1" applyFill="1" applyBorder="1" applyAlignment="1">
      <alignment horizontal="justify" vertical="center"/>
    </xf>
    <xf numFmtId="2" fontId="0" fillId="0" borderId="29" xfId="0" applyNumberFormat="1" applyFont="1" applyFill="1" applyBorder="1" applyAlignment="1">
      <alignment horizontal="center" vertical="center" wrapText="1"/>
    </xf>
    <xf numFmtId="2" fontId="0" fillId="0" borderId="69" xfId="0" applyNumberFormat="1" applyFont="1" applyFill="1" applyBorder="1" applyAlignment="1">
      <alignment horizontal="center" vertical="center" wrapText="1"/>
    </xf>
    <xf numFmtId="2" fontId="0" fillId="0" borderId="56" xfId="0" applyNumberFormat="1" applyFont="1" applyFill="1" applyBorder="1" applyAlignment="1">
      <alignment horizontal="center" vertical="center" wrapText="1"/>
    </xf>
    <xf numFmtId="0" fontId="0" fillId="0" borderId="84" xfId="0" applyFont="1" applyFill="1" applyBorder="1" applyAlignment="1">
      <alignment vertical="center" wrapText="1"/>
    </xf>
    <xf numFmtId="2" fontId="0" fillId="0" borderId="98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2" fontId="0" fillId="0" borderId="164" xfId="0" applyNumberFormat="1" applyFont="1" applyFill="1" applyBorder="1" applyAlignment="1">
      <alignment horizontal="justify" vertical="center"/>
    </xf>
    <xf numFmtId="2" fontId="0" fillId="0" borderId="166" xfId="0" applyNumberFormat="1" applyFont="1" applyFill="1" applyBorder="1" applyAlignment="1">
      <alignment horizontal="justify" vertical="center"/>
    </xf>
    <xf numFmtId="2" fontId="0" fillId="0" borderId="160" xfId="0" applyNumberFormat="1" applyFont="1" applyFill="1" applyBorder="1" applyAlignment="1">
      <alignment horizontal="justify" vertical="center"/>
    </xf>
    <xf numFmtId="2" fontId="0" fillId="0" borderId="167" xfId="0" applyNumberFormat="1" applyFont="1" applyFill="1" applyBorder="1" applyAlignment="1">
      <alignment horizontal="justify" vertical="center"/>
    </xf>
    <xf numFmtId="2" fontId="1" fillId="0" borderId="84" xfId="0" applyNumberFormat="1" applyFont="1" applyFill="1" applyBorder="1" applyAlignment="1">
      <alignment horizontal="justify" vertical="center"/>
    </xf>
    <xf numFmtId="2" fontId="0" fillId="0" borderId="69" xfId="0" applyNumberFormat="1" applyFont="1" applyFill="1" applyBorder="1" applyAlignment="1">
      <alignment horizontal="justify" vertical="center" wrapText="1"/>
    </xf>
    <xf numFmtId="0" fontId="0" fillId="0" borderId="0" xfId="4" applyFont="1" applyFill="1"/>
    <xf numFmtId="0" fontId="22" fillId="0" borderId="41" xfId="0" applyFont="1" applyFill="1" applyBorder="1" applyAlignment="1">
      <alignment vertical="center" wrapText="1"/>
    </xf>
    <xf numFmtId="0" fontId="22" fillId="0" borderId="78" xfId="0" applyFont="1" applyFill="1" applyBorder="1" applyAlignment="1">
      <alignment vertical="center" wrapText="1"/>
    </xf>
    <xf numFmtId="0" fontId="22" fillId="0" borderId="6" xfId="0" applyFont="1" applyFill="1" applyBorder="1" applyAlignment="1">
      <alignment vertical="center"/>
    </xf>
    <xf numFmtId="0" fontId="22" fillId="0" borderId="18" xfId="0" applyFont="1" applyFill="1" applyBorder="1" applyAlignment="1">
      <alignment vertical="center" wrapText="1"/>
    </xf>
    <xf numFmtId="0" fontId="24" fillId="0" borderId="18" xfId="0" applyFont="1" applyFill="1" applyBorder="1" applyAlignment="1">
      <alignment vertical="center"/>
    </xf>
    <xf numFmtId="0" fontId="25" fillId="0" borderId="6" xfId="0" applyFont="1" applyFill="1" applyBorder="1" applyAlignment="1">
      <alignment vertical="center"/>
    </xf>
    <xf numFmtId="0" fontId="25" fillId="0" borderId="9" xfId="0" applyFont="1" applyFill="1" applyBorder="1" applyAlignment="1">
      <alignment vertical="center"/>
    </xf>
    <xf numFmtId="0" fontId="24" fillId="0" borderId="20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45" xfId="0" applyFont="1" applyFill="1" applyBorder="1" applyAlignment="1">
      <alignment horizontal="justify" vertical="center" wrapText="1"/>
    </xf>
    <xf numFmtId="2" fontId="0" fillId="0" borderId="16" xfId="0" applyNumberFormat="1" applyFont="1" applyFill="1" applyBorder="1" applyAlignment="1">
      <alignment horizontal="justify" vertical="center" wrapText="1"/>
    </xf>
    <xf numFmtId="2" fontId="0" fillId="0" borderId="56" xfId="0" applyNumberFormat="1" applyFont="1" applyFill="1" applyBorder="1" applyAlignment="1">
      <alignment vertical="center" wrapText="1"/>
    </xf>
    <xf numFmtId="0" fontId="35" fillId="0" borderId="0" xfId="0" applyFont="1" applyAlignment="1">
      <alignment horizontal="center"/>
    </xf>
    <xf numFmtId="0" fontId="37" fillId="0" borderId="3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1" fillId="0" borderId="105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 wrapText="1"/>
    </xf>
    <xf numFmtId="0" fontId="31" fillId="0" borderId="39" xfId="0" applyFont="1" applyBorder="1" applyAlignment="1">
      <alignment horizontal="center" vertical="center" wrapText="1"/>
    </xf>
    <xf numFmtId="0" fontId="32" fillId="0" borderId="6" xfId="0" applyFont="1" applyBorder="1" applyAlignment="1">
      <alignment horizontal="left" vertical="center" wrapText="1" indent="3"/>
    </xf>
    <xf numFmtId="0" fontId="32" fillId="0" borderId="18" xfId="0" applyFont="1" applyBorder="1" applyAlignment="1">
      <alignment horizontal="left" vertical="center" wrapText="1" indent="3"/>
    </xf>
    <xf numFmtId="0" fontId="32" fillId="0" borderId="7" xfId="0" applyFont="1" applyBorder="1" applyAlignment="1">
      <alignment horizontal="left" vertical="center" wrapText="1" indent="3"/>
    </xf>
    <xf numFmtId="0" fontId="31" fillId="0" borderId="1" xfId="0" applyFont="1" applyFill="1" applyBorder="1" applyAlignment="1">
      <alignment vertical="center"/>
    </xf>
    <xf numFmtId="0" fontId="31" fillId="0" borderId="32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30" fillId="0" borderId="3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1" fillId="0" borderId="12" xfId="0" applyFont="1" applyFill="1" applyBorder="1" applyAlignment="1" applyProtection="1">
      <alignment horizontal="center" vertical="center"/>
    </xf>
    <xf numFmtId="0" fontId="1" fillId="0" borderId="13" xfId="0" applyFont="1" applyFill="1" applyBorder="1" applyAlignment="1" applyProtection="1">
      <alignment horizontal="center" vertical="center"/>
    </xf>
    <xf numFmtId="0" fontId="1" fillId="0" borderId="25" xfId="0" applyFont="1" applyFill="1" applyBorder="1" applyAlignment="1" applyProtection="1">
      <alignment horizontal="center" vertical="center"/>
    </xf>
    <xf numFmtId="0" fontId="1" fillId="0" borderId="27" xfId="0" applyFont="1" applyFill="1" applyBorder="1" applyAlignment="1" applyProtection="1">
      <alignment horizontal="center" vertical="center"/>
    </xf>
    <xf numFmtId="0" fontId="1" fillId="0" borderId="23" xfId="8" applyFont="1" applyFill="1" applyBorder="1" applyAlignment="1">
      <alignment horizontal="center"/>
    </xf>
    <xf numFmtId="0" fontId="1" fillId="0" borderId="29" xfId="8" applyFont="1" applyFill="1" applyBorder="1" applyAlignment="1">
      <alignment horizontal="center"/>
    </xf>
    <xf numFmtId="0" fontId="1" fillId="0" borderId="12" xfId="8" applyFont="1" applyFill="1" applyBorder="1" applyAlignment="1">
      <alignment horizontal="center" vertical="center"/>
    </xf>
    <xf numFmtId="0" fontId="1" fillId="0" borderId="13" xfId="8" applyFont="1" applyFill="1" applyBorder="1" applyAlignment="1">
      <alignment horizontal="center" vertical="center"/>
    </xf>
    <xf numFmtId="0" fontId="1" fillId="0" borderId="15" xfId="8" applyFont="1" applyFill="1" applyBorder="1" applyAlignment="1">
      <alignment horizontal="center" vertical="center"/>
    </xf>
    <xf numFmtId="0" fontId="1" fillId="0" borderId="16" xfId="8" applyFont="1" applyFill="1" applyBorder="1" applyAlignment="1">
      <alignment horizontal="center" vertical="center"/>
    </xf>
    <xf numFmtId="0" fontId="1" fillId="0" borderId="95" xfId="8" applyFont="1" applyFill="1" applyBorder="1" applyAlignment="1">
      <alignment horizontal="center" vertical="center"/>
    </xf>
    <xf numFmtId="0" fontId="1" fillId="0" borderId="23" xfId="8" applyFont="1" applyFill="1" applyBorder="1" applyAlignment="1">
      <alignment horizontal="center" vertical="center"/>
    </xf>
    <xf numFmtId="0" fontId="1" fillId="0" borderId="48" xfId="8" applyFont="1" applyFill="1" applyBorder="1" applyAlignment="1">
      <alignment horizontal="center" vertical="center"/>
    </xf>
    <xf numFmtId="0" fontId="1" fillId="0" borderId="48" xfId="8" applyFont="1" applyFill="1" applyBorder="1" applyAlignment="1">
      <alignment horizontal="center"/>
    </xf>
    <xf numFmtId="0" fontId="6" fillId="0" borderId="12" xfId="8" applyFill="1" applyBorder="1" applyAlignment="1">
      <alignment horizontal="center"/>
    </xf>
    <xf numFmtId="0" fontId="6" fillId="0" borderId="13" xfId="8" applyFill="1" applyBorder="1" applyAlignment="1">
      <alignment horizontal="center"/>
    </xf>
    <xf numFmtId="0" fontId="6" fillId="0" borderId="15" xfId="8" applyFill="1" applyBorder="1" applyAlignment="1">
      <alignment horizontal="center"/>
    </xf>
    <xf numFmtId="0" fontId="6" fillId="0" borderId="16" xfId="8" applyFill="1" applyBorder="1" applyAlignment="1">
      <alignment horizontal="center"/>
    </xf>
    <xf numFmtId="0" fontId="6" fillId="0" borderId="25" xfId="8" applyFill="1" applyBorder="1" applyAlignment="1">
      <alignment horizontal="center"/>
    </xf>
    <xf numFmtId="0" fontId="6" fillId="0" borderId="27" xfId="8" applyFill="1" applyBorder="1" applyAlignment="1">
      <alignment horizontal="center"/>
    </xf>
    <xf numFmtId="0" fontId="6" fillId="0" borderId="3" xfId="8" applyFill="1" applyBorder="1" applyAlignment="1">
      <alignment horizontal="center" wrapText="1"/>
    </xf>
    <xf numFmtId="0" fontId="6" fillId="0" borderId="4" xfId="8" applyFill="1" applyBorder="1" applyAlignment="1">
      <alignment horizontal="center" wrapText="1"/>
    </xf>
    <xf numFmtId="0" fontId="6" fillId="0" borderId="3" xfId="8" applyFont="1" applyFill="1" applyBorder="1" applyAlignment="1">
      <alignment horizontal="center" wrapText="1"/>
    </xf>
    <xf numFmtId="0" fontId="6" fillId="0" borderId="105" xfId="8" applyFill="1" applyBorder="1" applyAlignment="1">
      <alignment horizontal="center" wrapText="1"/>
    </xf>
    <xf numFmtId="0" fontId="6" fillId="0" borderId="14" xfId="8" applyFill="1" applyBorder="1" applyAlignment="1">
      <alignment horizontal="center" wrapText="1"/>
    </xf>
    <xf numFmtId="0" fontId="6" fillId="0" borderId="31" xfId="8" applyFill="1" applyBorder="1" applyAlignment="1">
      <alignment horizontal="center" vertical="center" wrapText="1"/>
    </xf>
    <xf numFmtId="0" fontId="6" fillId="0" borderId="24" xfId="8" applyFill="1" applyBorder="1" applyAlignment="1">
      <alignment horizontal="center" vertical="center" wrapText="1"/>
    </xf>
    <xf numFmtId="0" fontId="6" fillId="0" borderId="46" xfId="9" applyFill="1" applyBorder="1" applyAlignment="1">
      <alignment horizontal="center" vertical="center"/>
    </xf>
    <xf numFmtId="0" fontId="6" fillId="0" borderId="91" xfId="9" applyFill="1" applyBorder="1" applyAlignment="1">
      <alignment horizontal="center" vertical="center"/>
    </xf>
    <xf numFmtId="0" fontId="6" fillId="0" borderId="5" xfId="9" applyFill="1" applyBorder="1" applyAlignment="1">
      <alignment horizontal="center" vertical="center"/>
    </xf>
    <xf numFmtId="0" fontId="6" fillId="0" borderId="10" xfId="9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05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25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6" fillId="0" borderId="0" xfId="0" applyFont="1" applyFill="1" applyBorder="1" applyAlignment="1" applyProtection="1">
      <alignment horizontal="left"/>
    </xf>
    <xf numFmtId="0" fontId="1" fillId="0" borderId="12" xfId="4" applyFont="1" applyFill="1" applyBorder="1" applyAlignment="1">
      <alignment horizontal="center" vertical="center" wrapText="1"/>
    </xf>
    <xf numFmtId="0" fontId="1" fillId="0" borderId="49" xfId="4" applyFont="1" applyFill="1" applyBorder="1" applyAlignment="1">
      <alignment horizontal="center" vertical="center" wrapText="1"/>
    </xf>
    <xf numFmtId="0" fontId="1" fillId="0" borderId="13" xfId="4" applyFont="1" applyFill="1" applyBorder="1" applyAlignment="1">
      <alignment horizontal="center" vertical="center" wrapText="1"/>
    </xf>
    <xf numFmtId="0" fontId="6" fillId="0" borderId="12" xfId="4" applyFont="1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25" xfId="0" applyFill="1" applyBorder="1" applyAlignment="1">
      <alignment wrapText="1"/>
    </xf>
    <xf numFmtId="0" fontId="0" fillId="0" borderId="27" xfId="0" applyFill="1" applyBorder="1" applyAlignment="1">
      <alignment wrapText="1"/>
    </xf>
    <xf numFmtId="0" fontId="1" fillId="0" borderId="23" xfId="4" applyFont="1" applyFill="1" applyBorder="1" applyAlignment="1">
      <alignment horizontal="center" vertical="center" wrapText="1"/>
    </xf>
    <xf numFmtId="0" fontId="1" fillId="0" borderId="38" xfId="4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justify" vertical="center" wrapText="1"/>
    </xf>
    <xf numFmtId="0" fontId="1" fillId="0" borderId="14" xfId="0" applyFont="1" applyFill="1" applyBorder="1" applyAlignment="1">
      <alignment horizontal="justify" vertical="center" wrapText="1"/>
    </xf>
    <xf numFmtId="0" fontId="1" fillId="0" borderId="6" xfId="0" applyFont="1" applyFill="1" applyBorder="1" applyAlignment="1">
      <alignment horizontal="justify" vertical="center" wrapText="1"/>
    </xf>
    <xf numFmtId="0" fontId="1" fillId="0" borderId="18" xfId="0" applyFont="1" applyFill="1" applyBorder="1" applyAlignment="1">
      <alignment horizontal="justify" vertical="center" wrapText="1"/>
    </xf>
    <xf numFmtId="0" fontId="1" fillId="0" borderId="9" xfId="0" applyFont="1" applyFill="1" applyBorder="1" applyAlignment="1">
      <alignment horizontal="justify" vertical="center" wrapText="1"/>
    </xf>
    <xf numFmtId="0" fontId="1" fillId="0" borderId="20" xfId="0" applyFont="1" applyFill="1" applyBorder="1" applyAlignment="1">
      <alignment horizontal="justify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10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00" xfId="0" applyFont="1" applyFill="1" applyBorder="1" applyAlignment="1">
      <alignment horizontal="center" vertical="center" wrapText="1"/>
    </xf>
    <xf numFmtId="0" fontId="0" fillId="0" borderId="112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justify" vertical="center"/>
    </xf>
    <xf numFmtId="0" fontId="0" fillId="0" borderId="14" xfId="0" applyFont="1" applyFill="1" applyBorder="1" applyAlignment="1">
      <alignment horizontal="justify" vertical="center"/>
    </xf>
    <xf numFmtId="0" fontId="0" fillId="0" borderId="9" xfId="0" applyFont="1" applyFill="1" applyBorder="1" applyAlignment="1">
      <alignment horizontal="justify" vertical="center"/>
    </xf>
    <xf numFmtId="0" fontId="0" fillId="0" borderId="20" xfId="0" applyFont="1" applyFill="1" applyBorder="1" applyAlignment="1">
      <alignment horizontal="justify" vertical="center"/>
    </xf>
    <xf numFmtId="0" fontId="1" fillId="0" borderId="41" xfId="0" applyFont="1" applyFill="1" applyBorder="1" applyAlignment="1">
      <alignment horizontal="center" vertical="center" wrapText="1"/>
    </xf>
    <xf numFmtId="0" fontId="1" fillId="0" borderId="77" xfId="0" applyFont="1" applyFill="1" applyBorder="1" applyAlignment="1">
      <alignment horizontal="center" vertical="center" wrapText="1"/>
    </xf>
    <xf numFmtId="0" fontId="1" fillId="0" borderId="78" xfId="0" applyFont="1" applyFill="1" applyBorder="1" applyAlignment="1">
      <alignment horizontal="center" vertical="center" wrapText="1"/>
    </xf>
    <xf numFmtId="0" fontId="1" fillId="0" borderId="100" xfId="0" applyFont="1" applyFill="1" applyBorder="1" applyAlignment="1">
      <alignment horizontal="center" vertical="center" wrapText="1"/>
    </xf>
    <xf numFmtId="0" fontId="1" fillId="0" borderId="11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justify" vertical="center" wrapText="1"/>
    </xf>
    <xf numFmtId="0" fontId="0" fillId="0" borderId="14" xfId="0" applyFont="1" applyFill="1" applyBorder="1" applyAlignment="1">
      <alignment horizontal="justify" vertical="center" wrapText="1"/>
    </xf>
    <xf numFmtId="0" fontId="0" fillId="0" borderId="6" xfId="0" applyFont="1" applyFill="1" applyBorder="1" applyAlignment="1">
      <alignment horizontal="justify" vertical="center" wrapText="1"/>
    </xf>
    <xf numFmtId="0" fontId="0" fillId="0" borderId="18" xfId="0" applyFont="1" applyFill="1" applyBorder="1" applyAlignment="1">
      <alignment horizontal="justify" vertical="center" wrapText="1"/>
    </xf>
    <xf numFmtId="0" fontId="0" fillId="0" borderId="9" xfId="0" applyFont="1" applyFill="1" applyBorder="1" applyAlignment="1">
      <alignment horizontal="justify" vertical="center" wrapText="1"/>
    </xf>
    <xf numFmtId="0" fontId="0" fillId="0" borderId="20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103" xfId="0" applyFont="1" applyFill="1" applyBorder="1" applyAlignment="1">
      <alignment horizontal="center" vertical="center" wrapText="1"/>
    </xf>
    <xf numFmtId="0" fontId="1" fillId="0" borderId="99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76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95" xfId="0" applyFont="1" applyFill="1" applyBorder="1" applyAlignment="1">
      <alignment horizontal="center" vertical="center" wrapText="1"/>
    </xf>
    <xf numFmtId="0" fontId="1" fillId="0" borderId="148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vertical="center" wrapText="1"/>
    </xf>
    <xf numFmtId="0" fontId="28" fillId="0" borderId="14" xfId="0" applyFont="1" applyFill="1" applyBorder="1" applyAlignment="1">
      <alignment vertical="center" wrapText="1"/>
    </xf>
    <xf numFmtId="0" fontId="28" fillId="0" borderId="6" xfId="0" applyFont="1" applyFill="1" applyBorder="1" applyAlignment="1">
      <alignment vertical="center" wrapText="1"/>
    </xf>
    <xf numFmtId="0" fontId="28" fillId="0" borderId="18" xfId="0" applyFont="1" applyFill="1" applyBorder="1" applyAlignment="1">
      <alignment vertical="center" wrapText="1"/>
    </xf>
    <xf numFmtId="0" fontId="28" fillId="0" borderId="9" xfId="0" applyFont="1" applyFill="1" applyBorder="1" applyAlignment="1">
      <alignment vertical="center" wrapText="1"/>
    </xf>
    <xf numFmtId="0" fontId="28" fillId="0" borderId="20" xfId="0" applyFont="1" applyFill="1" applyBorder="1" applyAlignment="1">
      <alignment vertical="center" wrapText="1"/>
    </xf>
    <xf numFmtId="0" fontId="29" fillId="0" borderId="100" xfId="0" applyFont="1" applyFill="1" applyBorder="1" applyAlignment="1">
      <alignment horizontal="center" vertical="center" wrapText="1"/>
    </xf>
    <xf numFmtId="0" fontId="29" fillId="0" borderId="112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/>
    </xf>
    <xf numFmtId="0" fontId="28" fillId="0" borderId="37" xfId="0" applyFont="1" applyFill="1" applyBorder="1" applyAlignment="1">
      <alignment horizontal="center" vertical="center"/>
    </xf>
    <xf numFmtId="0" fontId="28" fillId="0" borderId="124" xfId="0" applyFont="1" applyFill="1" applyBorder="1" applyAlignment="1">
      <alignment horizontal="center" vertical="center"/>
    </xf>
    <xf numFmtId="0" fontId="1" fillId="0" borderId="10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95" xfId="0" applyFont="1" applyFill="1" applyBorder="1" applyAlignment="1">
      <alignment horizontal="center" vertical="center"/>
    </xf>
    <xf numFmtId="0" fontId="1" fillId="0" borderId="76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124" xfId="0" applyFont="1" applyFill="1" applyBorder="1" applyAlignment="1">
      <alignment horizontal="center" vertical="center" textRotation="90" wrapText="1"/>
    </xf>
    <xf numFmtId="0" fontId="1" fillId="0" borderId="122" xfId="0" applyFont="1" applyFill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49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justify" vertical="center"/>
    </xf>
    <xf numFmtId="0" fontId="1" fillId="0" borderId="14" xfId="0" applyFont="1" applyFill="1" applyBorder="1" applyAlignment="1">
      <alignment horizontal="justify" vertical="center"/>
    </xf>
    <xf numFmtId="0" fontId="1" fillId="0" borderId="9" xfId="0" applyFont="1" applyFill="1" applyBorder="1" applyAlignment="1">
      <alignment horizontal="justify" vertical="center"/>
    </xf>
    <xf numFmtId="0" fontId="1" fillId="0" borderId="20" xfId="0" applyFont="1" applyFill="1" applyBorder="1" applyAlignment="1">
      <alignment horizontal="justify" vertical="center"/>
    </xf>
    <xf numFmtId="0" fontId="22" fillId="0" borderId="3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 vertical="center" wrapText="1"/>
    </xf>
    <xf numFmtId="0" fontId="22" fillId="0" borderId="6" xfId="0" applyFont="1" applyFill="1" applyBorder="1" applyAlignment="1">
      <alignment vertical="center" wrapText="1"/>
    </xf>
    <xf numFmtId="0" fontId="22" fillId="0" borderId="18" xfId="0" applyFont="1" applyFill="1" applyBorder="1" applyAlignment="1">
      <alignment vertical="center" wrapText="1"/>
    </xf>
    <xf numFmtId="0" fontId="22" fillId="0" borderId="9" xfId="0" applyFont="1" applyFill="1" applyBorder="1" applyAlignment="1">
      <alignment vertical="center" wrapText="1"/>
    </xf>
    <xf numFmtId="0" fontId="22" fillId="0" borderId="20" xfId="0" applyFont="1" applyFill="1" applyBorder="1" applyAlignment="1">
      <alignment vertical="center" wrapText="1"/>
    </xf>
    <xf numFmtId="0" fontId="22" fillId="0" borderId="100" xfId="0" applyFont="1" applyBorder="1" applyAlignment="1">
      <alignment horizontal="center" vertical="center" wrapText="1"/>
    </xf>
    <xf numFmtId="0" fontId="22" fillId="0" borderId="105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12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46" xfId="0" applyFill="1" applyBorder="1" applyAlignment="1">
      <alignment wrapText="1"/>
    </xf>
    <xf numFmtId="0" fontId="0" fillId="0" borderId="104" xfId="0" applyFill="1" applyBorder="1" applyAlignment="1">
      <alignment wrapText="1"/>
    </xf>
    <xf numFmtId="0" fontId="0" fillId="0" borderId="47" xfId="0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0" fontId="0" fillId="0" borderId="105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</cellXfs>
  <cellStyles count="16">
    <cellStyle name="Hiperłącze" xfId="12" builtinId="8"/>
    <cellStyle name="Normal 2 2 2" xfId="1"/>
    <cellStyle name="Normal 2_CEBS 2009 38 Annex 1 (CP06rev2 FINREP templates)" xfId="2"/>
    <cellStyle name="Normalny" xfId="0" builtinId="0"/>
    <cellStyle name="Normalny 11" xfId="11"/>
    <cellStyle name="Normalny 2" xfId="5"/>
    <cellStyle name="Normalny 3" xfId="6"/>
    <cellStyle name="Normalny 7" xfId="4"/>
    <cellStyle name="Normalny 8" xfId="3"/>
    <cellStyle name="Normalny 8 2" xfId="8"/>
    <cellStyle name="Normalny 8 3" xfId="9"/>
    <cellStyle name="Normalny 8_BA02" xfId="13"/>
    <cellStyle name="Normalny 9" xfId="10"/>
    <cellStyle name="Walutowy 2" xfId="7"/>
    <cellStyle name="Walutowy 2 2" xfId="15"/>
    <cellStyle name="Walutowy 3" xfId="14"/>
  </cellStyles>
  <dxfs count="210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0"/>
  <sheetViews>
    <sheetView tabSelected="1" zoomScale="90" zoomScaleNormal="90" workbookViewId="0">
      <selection activeCell="C31" sqref="C31"/>
    </sheetView>
  </sheetViews>
  <sheetFormatPr defaultRowHeight="15" x14ac:dyDescent="0.25"/>
  <cols>
    <col min="1" max="1" width="10.28515625" bestFit="1" customWidth="1"/>
    <col min="2" max="2" width="30.140625" bestFit="1" customWidth="1"/>
    <col min="3" max="3" width="60" style="188" customWidth="1"/>
    <col min="4" max="4" width="6.85546875" style="450" bestFit="1" customWidth="1"/>
    <col min="5" max="5" width="35.5703125" style="188" bestFit="1" customWidth="1"/>
    <col min="6" max="6" width="19.140625" bestFit="1" customWidth="1"/>
    <col min="7" max="7" width="19.42578125" customWidth="1"/>
    <col min="8" max="8" width="34.140625" bestFit="1" customWidth="1"/>
    <col min="13" max="13" width="12.7109375" bestFit="1" customWidth="1"/>
  </cols>
  <sheetData>
    <row r="1" spans="1:8" ht="23.25" x14ac:dyDescent="0.35">
      <c r="C1" s="513" t="s">
        <v>1906</v>
      </c>
      <c r="D1" s="514"/>
      <c r="E1" s="513"/>
      <c r="F1" s="515"/>
      <c r="G1" s="515"/>
      <c r="H1" s="516" t="str">
        <f>IF(COUNTBLANK(H5:H88)=83,"",IF(AND(COUNTIFS(H5:H88,"Weryfikacja formuły OK")=83,COUNTIFS('ZESTAWIENIE FORMULARZY'!G6:G53,"Zweryfikowany poprawnie")=48),"Skoroszyt jest zwalidowany poprawnie","Skoroszyt zwiera błędy"))</f>
        <v>Skoroszyt zwiera błędy</v>
      </c>
    </row>
    <row r="3" spans="1:8" ht="18.75" x14ac:dyDescent="0.3">
      <c r="C3" s="885" t="s">
        <v>1666</v>
      </c>
      <c r="D3" s="885"/>
      <c r="E3" s="885"/>
      <c r="F3" s="885"/>
    </row>
    <row r="4" spans="1:8" x14ac:dyDescent="0.25">
      <c r="A4" s="441" t="s">
        <v>1907</v>
      </c>
      <c r="B4" s="441" t="s">
        <v>1667</v>
      </c>
      <c r="C4" s="442" t="s">
        <v>1668</v>
      </c>
      <c r="D4" s="443" t="s">
        <v>1669</v>
      </c>
      <c r="E4" s="442" t="s">
        <v>1668</v>
      </c>
      <c r="F4" s="441" t="s">
        <v>1670</v>
      </c>
      <c r="G4" s="506" t="s">
        <v>1855</v>
      </c>
      <c r="H4" s="507" t="s">
        <v>1856</v>
      </c>
    </row>
    <row r="5" spans="1:8" x14ac:dyDescent="0.25">
      <c r="A5" s="441" t="s">
        <v>1908</v>
      </c>
      <c r="B5" s="510" t="s">
        <v>1671</v>
      </c>
      <c r="C5" s="511" t="s">
        <v>1672</v>
      </c>
      <c r="D5" s="512" t="s">
        <v>1673</v>
      </c>
      <c r="E5" s="511" t="s">
        <v>1674</v>
      </c>
      <c r="F5" s="510">
        <v>0</v>
      </c>
      <c r="G5" s="510" t="s">
        <v>1853</v>
      </c>
      <c r="H5" s="508" t="str">
        <f>IF(AND(ISBLANK('BA02'!D49),ISBLANK(IK02A!D41)),"W trakcie weryfikacji",IF(ROUND((IK02A.21._B)-(BA02.10._A),2)=0, "Weryfikacja formuły OK","Błędna wartość formuły walidacyjnej"))</f>
        <v>Weryfikacja formuły OK</v>
      </c>
    </row>
    <row r="6" spans="1:8" x14ac:dyDescent="0.25">
      <c r="A6" s="441" t="s">
        <v>1909</v>
      </c>
      <c r="B6" s="510" t="s">
        <v>1671</v>
      </c>
      <c r="C6" s="511" t="s">
        <v>1675</v>
      </c>
      <c r="D6" s="512" t="s">
        <v>1673</v>
      </c>
      <c r="E6" s="511" t="s">
        <v>1674</v>
      </c>
      <c r="F6" s="510">
        <v>0</v>
      </c>
      <c r="G6" s="510" t="s">
        <v>1853</v>
      </c>
      <c r="H6" s="508" t="str">
        <f>IF(AND(ISBLANK('BA02'!D49),ISBLANK('BP02'!D45)),"W trakcie weryfikacji",IF(ROUND((BP02.14._A)-(BA02.10._A),2)=0, "Weryfikacja formuły OK","Błędna wartość formuły walidacyjnej"))</f>
        <v>Weryfikacja formuły OK</v>
      </c>
    </row>
    <row r="7" spans="1:8" x14ac:dyDescent="0.25">
      <c r="A7" s="441" t="s">
        <v>1910</v>
      </c>
      <c r="B7" s="510" t="s">
        <v>1671</v>
      </c>
      <c r="C7" s="511" t="s">
        <v>1676</v>
      </c>
      <c r="D7" s="512" t="s">
        <v>1673</v>
      </c>
      <c r="E7" s="511" t="s">
        <v>1674</v>
      </c>
      <c r="F7" s="510">
        <v>0</v>
      </c>
      <c r="G7" s="510" t="s">
        <v>1853</v>
      </c>
      <c r="H7" s="508" t="str">
        <f>IF(AND(ISBLANK('BA02'!D49),ISBLANK('PLK02'!D46)),"W trakcie weryfikacji",IF(ROUND((PLK02.2._A)-(BA02.10._A),2)=0, "Weryfikacja formuły OK","Błędna wartość formuły walidacyjnej"))</f>
        <v>Weryfikacja formuły OK</v>
      </c>
    </row>
    <row r="8" spans="1:8" x14ac:dyDescent="0.25">
      <c r="A8" s="441" t="s">
        <v>1911</v>
      </c>
      <c r="B8" s="510" t="s">
        <v>1781</v>
      </c>
      <c r="C8" s="511" t="s">
        <v>1782</v>
      </c>
      <c r="D8" s="512" t="s">
        <v>1673</v>
      </c>
      <c r="E8" s="511" t="s">
        <v>1783</v>
      </c>
      <c r="F8" s="510">
        <v>0</v>
      </c>
      <c r="G8" s="510" t="s">
        <v>1853</v>
      </c>
      <c r="H8" s="508" t="str">
        <f>IF(AND(ISBLANK('BA02'!D49),ISBLANK(IK02A!D41)),"W trakcie weryfikacji",IF(ROUND((IK02A.5._B)-(BA02.9.1._A),2)=0, "Weryfikacja formuły OK","Błędna wartość formuły walidacyjnej"))</f>
        <v>Weryfikacja formuły OK</v>
      </c>
    </row>
    <row r="9" spans="1:8" x14ac:dyDescent="0.25">
      <c r="A9" s="441" t="s">
        <v>1912</v>
      </c>
      <c r="B9" s="510" t="s">
        <v>3</v>
      </c>
      <c r="C9" s="511" t="s">
        <v>1684</v>
      </c>
      <c r="D9" s="512" t="s">
        <v>1673</v>
      </c>
      <c r="E9" s="511" t="s">
        <v>1893</v>
      </c>
      <c r="F9" s="510">
        <v>0</v>
      </c>
      <c r="G9" s="510" t="s">
        <v>1853</v>
      </c>
      <c r="H9" s="508" t="str">
        <f>IF(AND(ISBLANK('BP02'!D45),ISBLANK('FWW01'!D50)),"W trakcie weryfikacji",IF(ROUND((FWW01.1._A)-(BP02.8._A),2)=0,"Weryfikacja formuły OK","Błędna wartość formuły walidacyjnej"))</f>
        <v>Weryfikacja formuły OK</v>
      </c>
    </row>
    <row r="10" spans="1:8" x14ac:dyDescent="0.25">
      <c r="A10" s="441" t="s">
        <v>1913</v>
      </c>
      <c r="B10" s="510" t="s">
        <v>4</v>
      </c>
      <c r="C10" s="511" t="s">
        <v>1686</v>
      </c>
      <c r="D10" s="512" t="s">
        <v>1673</v>
      </c>
      <c r="E10" s="511" t="s">
        <v>1687</v>
      </c>
      <c r="F10" s="510">
        <v>0</v>
      </c>
      <c r="G10" s="510" t="s">
        <v>1853</v>
      </c>
      <c r="H10" s="508" t="str">
        <f>IF(AND(ISBLANK('BP02'!D45),ISBLANK('FWW01'!D50)),"W trakcie weryfikacji",IF(ROUND((FWW01.2._A)-(BP02.9._A),2)=0, "Weryfikacja formuły OK","Błędna wartość formuły walidacyjnej"))</f>
        <v>Weryfikacja formuły OK</v>
      </c>
    </row>
    <row r="11" spans="1:8" x14ac:dyDescent="0.25">
      <c r="A11" s="441" t="s">
        <v>1914</v>
      </c>
      <c r="B11" s="510" t="s">
        <v>112</v>
      </c>
      <c r="C11" s="511" t="s">
        <v>1681</v>
      </c>
      <c r="D11" s="512" t="s">
        <v>1673</v>
      </c>
      <c r="E11" s="511" t="s">
        <v>1682</v>
      </c>
      <c r="F11" s="510">
        <v>0</v>
      </c>
      <c r="G11" s="510" t="s">
        <v>1853</v>
      </c>
      <c r="H11" s="508" t="str">
        <f>IF(AND(ISBLANK('PLK02'!D46),ISBLANK('FWW01'!D50)),"W trakcie weryfikacji",IF(ROUND((PLK02.1._A)-(FWW01.18._A),2)=0,"Weryfikacja formuły OK","Błędna wartość formuły walidacyjnej"))</f>
        <v>Weryfikacja formuły OK</v>
      </c>
    </row>
    <row r="12" spans="1:8" ht="30" x14ac:dyDescent="0.25">
      <c r="A12" s="441" t="s">
        <v>1915</v>
      </c>
      <c r="B12" s="510" t="s">
        <v>438</v>
      </c>
      <c r="C12" s="511" t="s">
        <v>1749</v>
      </c>
      <c r="D12" s="512" t="s">
        <v>1673</v>
      </c>
      <c r="E12" s="511" t="s">
        <v>1748</v>
      </c>
      <c r="F12" s="510">
        <v>0</v>
      </c>
      <c r="G12" s="510" t="s">
        <v>1853</v>
      </c>
      <c r="H12" s="508" t="str">
        <f>IF(AND(ISBLANK(IK02A!D41),ISBLANK('BA02'!D49)),"W trakcie weryfikacji",IF(ROUND((IK02A.4._B+IK02A.14._B+IK02A.18._B+IK02A.19.1._B+IK02A.20.1._B)-(BA02.2.1.1._A+BA02.2.2.1._A+BA02.3.1._A),2)=0,"Weryfikacja formuły OK","Błędna wartość formuły walidacyjnej"))</f>
        <v>Weryfikacja formuły OK</v>
      </c>
    </row>
    <row r="13" spans="1:8" ht="30" x14ac:dyDescent="0.25">
      <c r="A13" s="441" t="s">
        <v>1916</v>
      </c>
      <c r="B13" s="510" t="s">
        <v>98</v>
      </c>
      <c r="C13" s="511" t="s">
        <v>1750</v>
      </c>
      <c r="D13" s="512" t="s">
        <v>1673</v>
      </c>
      <c r="E13" s="511" t="s">
        <v>1751</v>
      </c>
      <c r="F13" s="510">
        <v>0</v>
      </c>
      <c r="G13" s="510" t="s">
        <v>1853</v>
      </c>
      <c r="H13" s="508" t="str">
        <f>IF(AND(ISBLANK(NKIP01!D19),ISBLANK('BA02'!D49)),"W trakcie weryfikacji",IF(ROUND((NKIP01.8._C+NKIP01.8._F+NKIP01.8._I+NKIP01.8._L+NKIP01.8._O+NKIP01.8._S+NKIP01.8._V)-(BA02.4._A),2)=0,"Weryfikacja formuły OK","Błędna wartość formuły walidacyjnej"))</f>
        <v>Weryfikacja formuły OK</v>
      </c>
    </row>
    <row r="14" spans="1:8" ht="30" x14ac:dyDescent="0.25">
      <c r="A14" s="441" t="s">
        <v>1917</v>
      </c>
      <c r="B14" s="510" t="s">
        <v>98</v>
      </c>
      <c r="C14" s="511" t="s">
        <v>1895</v>
      </c>
      <c r="D14" s="512" t="s">
        <v>1673</v>
      </c>
      <c r="E14" s="511" t="s">
        <v>1751</v>
      </c>
      <c r="F14" s="510">
        <v>0</v>
      </c>
      <c r="G14" s="510" t="s">
        <v>1853</v>
      </c>
      <c r="H14" s="508" t="str">
        <f>IF(AND(ISBLANK(NKIP02!D19),ISBLANK('BA02'!D49)),"W trakcie weryfikacji",IF(ROUND((NKIP02.7._C+NKIP02.7._F+NKIP02.7._I+NKIP02.7._L+NKIP02.7._O+NKIP02.7._S+NKIP02.7._V)-(BA02.4._A),2)=0,"Weryfikacja formuły OK","Błędna wartość formuły walidacyjnej"))</f>
        <v>Weryfikacja formuły OK</v>
      </c>
    </row>
    <row r="15" spans="1:8" ht="30" x14ac:dyDescent="0.25">
      <c r="A15" s="441" t="s">
        <v>1918</v>
      </c>
      <c r="B15" s="510" t="s">
        <v>98</v>
      </c>
      <c r="C15" s="511" t="s">
        <v>1752</v>
      </c>
      <c r="D15" s="512" t="s">
        <v>1673</v>
      </c>
      <c r="E15" s="511" t="s">
        <v>1751</v>
      </c>
      <c r="F15" s="510">
        <v>0</v>
      </c>
      <c r="G15" s="510" t="s">
        <v>1853</v>
      </c>
      <c r="H15" s="508" t="str">
        <f>IF(AND(ISBLANK(NKIP03!D20),ISBLANK('BA02'!D49)),"W trakcie weryfikacji",IF(ROUND((NKIP03.8._B+NKIP03.8._D+NKIP03.8._F+NKIP03.8._J+NKIP03.8._N+NKIP03.8._R)-(BA02.4._A),2)=0,"Weryfikacja formuły OK","Błędna wartość formuły walidacyjnej"))</f>
        <v>Weryfikacja formuły OK</v>
      </c>
    </row>
    <row r="16" spans="1:8" ht="30" x14ac:dyDescent="0.25">
      <c r="A16" s="441" t="s">
        <v>1919</v>
      </c>
      <c r="B16" s="510" t="s">
        <v>98</v>
      </c>
      <c r="C16" s="511" t="s">
        <v>1894</v>
      </c>
      <c r="D16" s="512" t="s">
        <v>1673</v>
      </c>
      <c r="E16" s="511" t="s">
        <v>1751</v>
      </c>
      <c r="F16" s="510">
        <v>0</v>
      </c>
      <c r="G16" s="510" t="s">
        <v>1853</v>
      </c>
      <c r="H16" s="508" t="str">
        <f>IF(AND(ISBLANK(NKIP04!D20),ISBLANK('BA02'!D49)),"W trakcie weryfikacji",IF(ROUND((NKIP04.7._B+NKIP04.7._D+NKIP04.7._F+NKIP04.7._J+NKIP04.7._N+NKIP04.7._R)-(BA02.4._A),2)=0,"Weryfikacja formuły OK","Błędna wartość formuły walidacyjnej"))</f>
        <v>Weryfikacja formuły OK</v>
      </c>
    </row>
    <row r="17" spans="1:8" x14ac:dyDescent="0.25">
      <c r="A17" s="441" t="s">
        <v>1920</v>
      </c>
      <c r="B17" s="510" t="s">
        <v>98</v>
      </c>
      <c r="C17" s="511" t="s">
        <v>1753</v>
      </c>
      <c r="D17" s="512" t="s">
        <v>1673</v>
      </c>
      <c r="E17" s="511" t="s">
        <v>1751</v>
      </c>
      <c r="F17" s="510">
        <v>0</v>
      </c>
      <c r="G17" s="510" t="s">
        <v>1853</v>
      </c>
      <c r="H17" s="508" t="str">
        <f>IF(AND(ISBLANK(NKIP05!D48),ISBLANK('BA02'!D49)),"W trakcie weryfikacji",IF(ROUND((NKIP05.5._L)-(BA02.4._A),2)=0,"Weryfikacja formuły OK","Błędna wartość formuły walidacyjnej"))</f>
        <v>Weryfikacja formuły OK</v>
      </c>
    </row>
    <row r="18" spans="1:8" x14ac:dyDescent="0.25">
      <c r="A18" s="441" t="s">
        <v>1921</v>
      </c>
      <c r="B18" s="510" t="s">
        <v>98</v>
      </c>
      <c r="C18" s="511" t="s">
        <v>1754</v>
      </c>
      <c r="D18" s="512" t="s">
        <v>1673</v>
      </c>
      <c r="E18" s="511" t="s">
        <v>1755</v>
      </c>
      <c r="F18" s="510">
        <v>0</v>
      </c>
      <c r="G18" s="510" t="s">
        <v>1853</v>
      </c>
      <c r="H18" s="508" t="str">
        <f>IF(AND(ISBLANK(NKIP05!D48),ISBLANK(NKIP03!D20)),"W trakcie weryfikacji",IF(ROUND((NKIP05.1._L)-(NKIP03.8._B+NKIP03.8._D+NKIP03.8._F),2)=0,"Weryfikacja formuły OK","Błędna wartość formuły walidacyjnej"))</f>
        <v>Weryfikacja formuły OK</v>
      </c>
    </row>
    <row r="19" spans="1:8" x14ac:dyDescent="0.25">
      <c r="A19" s="441" t="s">
        <v>1922</v>
      </c>
      <c r="B19" s="510" t="s">
        <v>98</v>
      </c>
      <c r="C19" s="511" t="s">
        <v>1756</v>
      </c>
      <c r="D19" s="512" t="s">
        <v>1673</v>
      </c>
      <c r="E19" s="511" t="s">
        <v>1757</v>
      </c>
      <c r="F19" s="510">
        <v>0</v>
      </c>
      <c r="G19" s="510" t="s">
        <v>1853</v>
      </c>
      <c r="H19" s="508" t="str">
        <f>IF(AND(ISBLANK(NKIP05!D48),ISBLANK(NKIP03!D20)),"W trakcie weryfikacji",IF(ROUND((NKIP05.2._L)-(NKIP03.8._J),2)=0,"Weryfikacja formuły OK","Błędna wartość formuły walidacyjnej"))</f>
        <v>Weryfikacja formuły OK</v>
      </c>
    </row>
    <row r="20" spans="1:8" x14ac:dyDescent="0.25">
      <c r="A20" s="441" t="s">
        <v>1923</v>
      </c>
      <c r="B20" s="510" t="s">
        <v>98</v>
      </c>
      <c r="C20" s="511" t="s">
        <v>1758</v>
      </c>
      <c r="D20" s="512" t="s">
        <v>1673</v>
      </c>
      <c r="E20" s="511" t="s">
        <v>1759</v>
      </c>
      <c r="F20" s="510">
        <v>0</v>
      </c>
      <c r="G20" s="510" t="s">
        <v>1853</v>
      </c>
      <c r="H20" s="508" t="str">
        <f>IF(AND(ISBLANK(NKIP05!D48),ISBLANK(NKIP03!D20)),"W trakcie weryfikacji",IF(ROUND((NKIP05.3._L)-(NKIP03.8._N),2)=0,"Weryfikacja formuły OK","Błędna wartość formuły walidacyjnej"))</f>
        <v>Weryfikacja formuły OK</v>
      </c>
    </row>
    <row r="21" spans="1:8" x14ac:dyDescent="0.25">
      <c r="A21" s="441" t="s">
        <v>1924</v>
      </c>
      <c r="B21" s="441" t="s">
        <v>98</v>
      </c>
      <c r="C21" s="442" t="s">
        <v>1760</v>
      </c>
      <c r="D21" s="443" t="s">
        <v>1673</v>
      </c>
      <c r="E21" s="442" t="s">
        <v>1761</v>
      </c>
      <c r="F21" s="441">
        <v>0</v>
      </c>
      <c r="G21" s="441" t="s">
        <v>1853</v>
      </c>
      <c r="H21" s="508" t="str">
        <f>IF(AND(ISBLANK(NKIP05!D48),ISBLANK(NKIP03!D20)),"W trakcie weryfikacji",IF(ROUND((NKIP05.4._L)-(NKIP03.8._R),2)=0,"Weryfikacja formuły OK","Błędna wartość formuły walidacyjnej"))</f>
        <v>Weryfikacja formuły OK</v>
      </c>
    </row>
    <row r="22" spans="1:8" ht="30" x14ac:dyDescent="0.25">
      <c r="A22" s="441" t="s">
        <v>1925</v>
      </c>
      <c r="B22" s="441" t="s">
        <v>98</v>
      </c>
      <c r="C22" s="442" t="s">
        <v>1896</v>
      </c>
      <c r="D22" s="443" t="s">
        <v>1673</v>
      </c>
      <c r="E22" s="442" t="s">
        <v>1751</v>
      </c>
      <c r="F22" s="441">
        <v>0</v>
      </c>
      <c r="G22" s="441" t="s">
        <v>1853</v>
      </c>
      <c r="H22" s="508" t="str">
        <f>IF(AND(ISBLANK(NWTZ01!D19),ISBLANK('BA02'!D49)),"W trakcie weryfikacji",IF(ROUND((NWTZ01.8._A+NWTZ01.8._B+NWTZ01.8._C+NWTZ01.8._D+NWTZ01.8._E+NWTZ01.8._F+NWTZ01.8._G+NWTZ01.8._H+NWTZ01.8._I)-(BA02.4._A),2)=0,"Weryfikacja formuły OK","Błędna wartość formuły walidacyjnej"))</f>
        <v>Weryfikacja formuły OK</v>
      </c>
    </row>
    <row r="23" spans="1:8" ht="30" x14ac:dyDescent="0.25">
      <c r="A23" s="441" t="s">
        <v>1926</v>
      </c>
      <c r="B23" s="441" t="s">
        <v>98</v>
      </c>
      <c r="C23" s="442" t="s">
        <v>1897</v>
      </c>
      <c r="D23" s="443" t="s">
        <v>1673</v>
      </c>
      <c r="E23" s="442" t="s">
        <v>1751</v>
      </c>
      <c r="F23" s="441">
        <v>0</v>
      </c>
      <c r="G23" s="441" t="s">
        <v>1853</v>
      </c>
      <c r="H23" s="508" t="str">
        <f>IF(AND(ISBLANK(NWTZ02!D19),ISBLANK('BA02'!D49)),"W trakcie weryfikacji",IF(ROUND((NWTZ02.8._A+NWTZ02.8._B+NWTZ02.8._C+NWTZ02.8._D+NWTZ02.8._E+NWTZ02.8._F+NWTZ02.8._G+NWTZ02.8._H+NWTZ02.8._I)-(BA02.4._A),2)=0,"Weryfikacja formuły OK","Błędna wartość formuły walidacyjnej"))</f>
        <v>Weryfikacja formuły OK</v>
      </c>
    </row>
    <row r="24" spans="1:8" ht="105" x14ac:dyDescent="0.25">
      <c r="A24" s="441" t="s">
        <v>1927</v>
      </c>
      <c r="B24" s="441" t="s">
        <v>241</v>
      </c>
      <c r="C24" s="442" t="s">
        <v>1785</v>
      </c>
      <c r="D24" s="443" t="s">
        <v>1673</v>
      </c>
      <c r="E24" s="442" t="s">
        <v>1786</v>
      </c>
      <c r="F24" s="441">
        <v>0</v>
      </c>
      <c r="G24" s="441" t="s">
        <v>1853</v>
      </c>
      <c r="H24" s="508" t="str">
        <f>IF(AND(ISBLANK(NLOK02!D15),ISBLANK(IK02A!D41)),"W trakcie weryfikacji",IF(ROUND((NLOK02.4._A+NLOK02.4._B+NLOK02.4._C+NLOK02.4._D+NLOK02.4._E+NLOK02.4._F+NLOK02.4._G+NLOK02.4._H+NLOK02.4._I+NLOK02.4._J+NLOK02.4._K+NLOK02.4._L+NLOK02.4._M+NLOK02.4._N+NLOK02.4._O+NLOK02.4._P+NLOK02.4._R+NLOK02.4._S+NLOK02.4._T+NLOK02.4._U+NLOK02.4._V+NLOK02.4._W+NLOK02.4._X+NLOK02.4._Y+NLOK02.4._Z+NLOK02.4._AA+NLOK02.4._AB+NLOK02.4._AC+NLOK02.4._AD+NLOK02.4._AE+NLOK02.4._AF+NLOK02.4._AG)-(IK02A.6._B+IK02A.7._B+IK02A.17._B),2)=0,"Weryfikacja formuły OK","Błędna wartość formuły walidacyjnej"))</f>
        <v>Weryfikacja formuły OK</v>
      </c>
    </row>
    <row r="25" spans="1:8" ht="45" x14ac:dyDescent="0.25">
      <c r="A25" s="441" t="s">
        <v>1928</v>
      </c>
      <c r="B25" s="441" t="s">
        <v>1763</v>
      </c>
      <c r="C25" s="442" t="s">
        <v>1764</v>
      </c>
      <c r="D25" s="443" t="s">
        <v>1673</v>
      </c>
      <c r="E25" s="442" t="s">
        <v>1898</v>
      </c>
      <c r="F25" s="441">
        <v>0</v>
      </c>
      <c r="G25" s="441" t="s">
        <v>1853</v>
      </c>
      <c r="H25" s="508" t="str">
        <f>IF(AND(ISBLANK(NKIP01!D19),ISBLANK(NKIP02!D19)),"W trakcie weryfikacji",IF(ROUND((NKIP01.8._B+NKIP01.8._E+NKIP01.8._H+NKIP01.8._K+NKIP01.8._N+NKIP01.8._R+NKIP01.8._U)-(NKIP02.7._B+NKIP02.7._E+NKIP02.7._H+NKIP02.7._K+NKIP02.7._N+NKIP02.7._R+NKIP02.7._U),2)=0,"Weryfikacja formuły OK","Błędna wartość formuły walidacyjnej"))</f>
        <v>Weryfikacja formuły OK</v>
      </c>
    </row>
    <row r="26" spans="1:8" ht="45" x14ac:dyDescent="0.25">
      <c r="A26" s="441" t="s">
        <v>1929</v>
      </c>
      <c r="B26" s="441" t="s">
        <v>1763</v>
      </c>
      <c r="C26" s="442" t="s">
        <v>1765</v>
      </c>
      <c r="D26" s="443" t="s">
        <v>1673</v>
      </c>
      <c r="E26" s="442" t="s">
        <v>1899</v>
      </c>
      <c r="F26" s="441">
        <v>0</v>
      </c>
      <c r="G26" s="441" t="s">
        <v>1853</v>
      </c>
      <c r="H26" s="508" t="str">
        <f>IF(AND(ISBLANK(NKIP03!D20),ISBLANK(NKIP04!D20)),"W trakcie weryfikacji",IF(ROUND((NKIP03.8._AA+NKIP03.8._CC+NKIP03.8._EE+NKIP03.8._I+NKIP03.8._M+NKIP03.8._Q)-(NKIP04.7._AA+NKIP04.7._CC+NKIP04.7._EE+NKIP04.7._I+NKIP04.7._M+NKIP04.7._Q),2)=0,"Weryfikacja formuły OK","Błędna wartość formuły walidacyjnej"))</f>
        <v>Weryfikacja formuły OK</v>
      </c>
    </row>
    <row r="27" spans="1:8" ht="45" x14ac:dyDescent="0.25">
      <c r="A27" s="441" t="s">
        <v>1930</v>
      </c>
      <c r="B27" s="441" t="s">
        <v>1763</v>
      </c>
      <c r="C27" s="442" t="s">
        <v>1765</v>
      </c>
      <c r="D27" s="443" t="s">
        <v>1673</v>
      </c>
      <c r="E27" s="442" t="s">
        <v>1764</v>
      </c>
      <c r="F27" s="441">
        <v>0</v>
      </c>
      <c r="G27" s="441" t="s">
        <v>1853</v>
      </c>
      <c r="H27" s="508" t="str">
        <f>IF(AND(ISBLANK(NKIP03!D20),ISBLANK(NKIP01!D19)),"W trakcie weryfikacji",IF(ROUND((NKIP03.8._AA+NKIP03.8._CC+NKIP03.8._EE+NKIP03.8._I+NKIP03.8._M+NKIP03.8._Q)-(NKIP01.8._B+NKIP01.8._E+NKIP01.8._H+NKIP01.8._K+NKIP01.8._N+NKIP01.8._R+NKIP01.8._U),2)=0,"Weryfikacja formuły OK","Błędna wartość formuły walidacyjnej"))</f>
        <v>Weryfikacja formuły OK</v>
      </c>
    </row>
    <row r="28" spans="1:8" ht="30" x14ac:dyDescent="0.25">
      <c r="A28" s="441" t="s">
        <v>1931</v>
      </c>
      <c r="B28" s="441" t="s">
        <v>1763</v>
      </c>
      <c r="C28" s="442" t="s">
        <v>1765</v>
      </c>
      <c r="D28" s="443" t="s">
        <v>1673</v>
      </c>
      <c r="E28" s="442" t="s">
        <v>1766</v>
      </c>
      <c r="F28" s="441">
        <v>0</v>
      </c>
      <c r="G28" s="441" t="s">
        <v>1853</v>
      </c>
      <c r="H28" s="508" t="str">
        <f>IF(AND(ISBLANK(NKIP03!D20),ISBLANK(NKIP05!D48)),"W trakcie weryfikacji",IF(ROUND((NKIP03.8._AA+NKIP03.8._CC+NKIP03.8._EE+NKIP03.8._I+NKIP03.8._M+NKIP03.8._Q)-(NKIP05.5._K),2)=0,"Weryfikacja formuły OK","Błędna wartość formuły walidacyjnej"))</f>
        <v>Weryfikacja formuły OK</v>
      </c>
    </row>
    <row r="29" spans="1:8" ht="30.75" thickBot="1" x14ac:dyDescent="0.3">
      <c r="A29" s="441" t="s">
        <v>1932</v>
      </c>
      <c r="B29" s="441" t="s">
        <v>1770</v>
      </c>
      <c r="C29" s="509" t="s">
        <v>1857</v>
      </c>
      <c r="D29" s="443" t="s">
        <v>1673</v>
      </c>
      <c r="E29" s="442" t="s">
        <v>1771</v>
      </c>
      <c r="F29" s="441">
        <v>0</v>
      </c>
      <c r="G29" s="441" t="s">
        <v>1853</v>
      </c>
      <c r="H29" s="508" t="str">
        <f>IF(AND(ISBLANK('ZF01'!D21),ISBLANK('BP02'!D45)),"W trakcie weryfikacji",IF(ROUND((ZF01.10._A+ZF01.10._B)-(BP02.1.1.1._A+BP02.1.2.1._A+BP02.2.1._A),2)=0,"Weryfikacja formuły OK","Błędna wartość formuły walidacyjnej"))</f>
        <v>Weryfikacja formuły OK</v>
      </c>
    </row>
    <row r="30" spans="1:8" x14ac:dyDescent="0.25">
      <c r="A30" s="441" t="s">
        <v>1933</v>
      </c>
      <c r="B30" s="441" t="s">
        <v>1770</v>
      </c>
      <c r="C30" s="442" t="s">
        <v>1994</v>
      </c>
      <c r="D30" s="443" t="s">
        <v>1673</v>
      </c>
      <c r="E30" s="442" t="s">
        <v>1993</v>
      </c>
      <c r="F30" s="441">
        <v>0</v>
      </c>
      <c r="G30" s="441" t="s">
        <v>1853</v>
      </c>
      <c r="H30" s="508" t="str">
        <f>IF(AND(ISBLANK('PLK02'!D43),ISBLANK('RPL02'!D16)),"W trakcie weryfikacji",IF(AND(ROUND((0.1*PLK02.10._A)-(RPL02.5._F),2)&gt;=-0.01,ROUND((0.1*PLK02.10._A)-(RPL02.5._F),2)&lt;=0.01),"Weryfikacja formuły OK","Błędna wartość formuły walidacyjnej"))</f>
        <v>Weryfikacja formuły OK</v>
      </c>
    </row>
    <row r="31" spans="1:8" x14ac:dyDescent="0.25">
      <c r="A31" s="441" t="s">
        <v>1934</v>
      </c>
      <c r="B31" s="441"/>
      <c r="C31" s="442"/>
      <c r="D31" s="443"/>
      <c r="E31" s="442"/>
      <c r="F31" s="441"/>
      <c r="G31" s="441"/>
      <c r="H31" s="508"/>
    </row>
    <row r="32" spans="1:8" x14ac:dyDescent="0.25">
      <c r="A32" s="441" t="s">
        <v>1935</v>
      </c>
      <c r="B32" s="441" t="s">
        <v>1692</v>
      </c>
      <c r="C32" s="442" t="s">
        <v>1694</v>
      </c>
      <c r="D32" s="443" t="s">
        <v>1673</v>
      </c>
      <c r="E32" s="442" t="s">
        <v>1693</v>
      </c>
      <c r="F32" s="441">
        <v>0</v>
      </c>
      <c r="G32" s="441" t="s">
        <v>1853</v>
      </c>
      <c r="H32" s="508" t="str">
        <f>IF(AND(ISBLANK(IK02A!D41),ISBLANK('BA02'!D49)),"W trakcie weryfikacji",IF(ROUND((IK02A.2._B+IK02A.3._B)-(BA02.1.2._A),2)=0,"Weryfikacja formuły OK","Błędna wartość formuły walidacyjnej"))</f>
        <v>Weryfikacja formuły OK</v>
      </c>
    </row>
    <row r="33" spans="1:8" x14ac:dyDescent="0.25">
      <c r="A33" s="441" t="s">
        <v>1936</v>
      </c>
      <c r="B33" s="441" t="s">
        <v>1692</v>
      </c>
      <c r="C33" s="442" t="s">
        <v>1826</v>
      </c>
      <c r="D33" s="443" t="s">
        <v>1673</v>
      </c>
      <c r="E33" s="442" t="s">
        <v>1693</v>
      </c>
      <c r="F33" s="441">
        <v>0</v>
      </c>
      <c r="G33" s="441" t="s">
        <v>1853</v>
      </c>
      <c r="H33" s="508" t="str">
        <f>IF(AND(ISBLANK('GAP01'!D21),ISBLANK('BA02'!D49)),"W trakcie weryfikacji",IF(ROUND((GAP01.2._A)-(BA02.1.2._A),2)=0,"Weryfikacja formuły OK","Błędna wartość formuły walidacyjnej"))</f>
        <v>Weryfikacja formuły OK</v>
      </c>
    </row>
    <row r="34" spans="1:8" x14ac:dyDescent="0.25">
      <c r="A34" s="441" t="s">
        <v>1937</v>
      </c>
      <c r="B34" s="441" t="s">
        <v>1793</v>
      </c>
      <c r="C34" s="442" t="s">
        <v>1794</v>
      </c>
      <c r="D34" s="443" t="s">
        <v>1673</v>
      </c>
      <c r="E34" s="442" t="s">
        <v>1795</v>
      </c>
      <c r="F34" s="441">
        <v>0</v>
      </c>
      <c r="G34" s="441" t="s">
        <v>1853</v>
      </c>
      <c r="H34" s="508" t="str">
        <f>IF(AND(ISBLANK('PLK02'!D46),ISBLANK('RPL02'!D19)),"W trakcie weryfikacji",IF(ROUND((PLK02.9._A)-(RPL02.4._F),2)=0,"Weryfikacja formuły OK","Błędna wartość formuły walidacyjnej"))</f>
        <v>Weryfikacja formuły OK</v>
      </c>
    </row>
    <row r="35" spans="1:8" x14ac:dyDescent="0.25">
      <c r="A35" s="441" t="s">
        <v>1938</v>
      </c>
      <c r="B35" s="441" t="s">
        <v>1793</v>
      </c>
      <c r="C35" s="442" t="s">
        <v>1796</v>
      </c>
      <c r="D35" s="443" t="s">
        <v>1673</v>
      </c>
      <c r="E35" s="442" t="s">
        <v>1797</v>
      </c>
      <c r="F35" s="441">
        <v>0</v>
      </c>
      <c r="G35" s="441" t="s">
        <v>1853</v>
      </c>
      <c r="H35" s="508" t="str">
        <f>IF(AND(ISBLANK('RPL02'!D19),ISBLANK('PLK02'!D46)),"W trakcie weryfikacji",IF(ROUND((RPL02.2._F)-(PLK02.9.2._A),2)=0,"Weryfikacja formuły OK","Błędna wartość formuły walidacyjnej"))</f>
        <v>Weryfikacja formuły OK</v>
      </c>
    </row>
    <row r="36" spans="1:8" x14ac:dyDescent="0.25">
      <c r="A36" s="441" t="s">
        <v>1939</v>
      </c>
      <c r="B36" s="441" t="s">
        <v>544</v>
      </c>
      <c r="C36" s="442" t="s">
        <v>1724</v>
      </c>
      <c r="D36" s="443" t="s">
        <v>1673</v>
      </c>
      <c r="E36" s="442" t="s">
        <v>1723</v>
      </c>
      <c r="F36" s="441">
        <v>0</v>
      </c>
      <c r="G36" s="441" t="s">
        <v>1853</v>
      </c>
      <c r="H36" s="508" t="str">
        <f>IF(AND(ISBLANK('PLK02'!D46),ISBLANK('BA02'!D49)),"W trakcie weryfikacji",IF(ROUND((PLK02.7.1._A)-(BA02.6._A),2)=0,"Weryfikacja formuły OK","Błędna wartość formuły walidacyjnej"))</f>
        <v>Weryfikacja formuły OK</v>
      </c>
    </row>
    <row r="37" spans="1:8" x14ac:dyDescent="0.25">
      <c r="A37" s="441" t="s">
        <v>1940</v>
      </c>
      <c r="B37" s="441" t="s">
        <v>951</v>
      </c>
      <c r="C37" s="442" t="s">
        <v>1688</v>
      </c>
      <c r="D37" s="443" t="s">
        <v>1673</v>
      </c>
      <c r="E37" s="442" t="s">
        <v>1689</v>
      </c>
      <c r="F37" s="441">
        <v>0</v>
      </c>
      <c r="G37" s="441" t="s">
        <v>1853</v>
      </c>
      <c r="H37" s="508" t="str">
        <f>IF(AND(ISBLANK('GAP01'!D21),ISBLANK('BA02'!D49)),"W trakcie weryfikacji",IF(ROUND((GAP01.1._A)-(BA02.1.1._A),2)=0,"Weryfikacja formuły OK","Błędna wartość formuły walidacyjnej"))</f>
        <v>Weryfikacja formuły OK</v>
      </c>
    </row>
    <row r="38" spans="1:8" x14ac:dyDescent="0.25">
      <c r="A38" s="441" t="s">
        <v>1941</v>
      </c>
      <c r="B38" s="441" t="s">
        <v>951</v>
      </c>
      <c r="C38" s="442" t="s">
        <v>1690</v>
      </c>
      <c r="D38" s="443" t="s">
        <v>1673</v>
      </c>
      <c r="E38" s="442" t="s">
        <v>1689</v>
      </c>
      <c r="F38" s="441">
        <v>0</v>
      </c>
      <c r="G38" s="441" t="s">
        <v>1853</v>
      </c>
      <c r="H38" s="508" t="str">
        <f>IF(AND(ISBLANK(IK02A!D41),ISBLANK('BA02'!D49)),"W trakcie weryfikacji",IF(ROUND((IK02A.1._B)-(BA02.1.1._A),2)=0,"Weryfikacja formuły OK","Błędna wartość formuły walidacyjnej"))</f>
        <v>Weryfikacja formuły OK</v>
      </c>
    </row>
    <row r="39" spans="1:8" x14ac:dyDescent="0.25">
      <c r="A39" s="441" t="s">
        <v>1942</v>
      </c>
      <c r="B39" s="441" t="s">
        <v>951</v>
      </c>
      <c r="C39" s="442" t="s">
        <v>1691</v>
      </c>
      <c r="D39" s="443" t="s">
        <v>1673</v>
      </c>
      <c r="E39" s="442" t="s">
        <v>1689</v>
      </c>
      <c r="F39" s="441">
        <v>0</v>
      </c>
      <c r="G39" s="441" t="s">
        <v>1853</v>
      </c>
      <c r="H39" s="508" t="str">
        <f>IF(AND(ISBLANK('PLK02'!D46),ISBLANK('BA02'!D49)),"W trakcie weryfikacji",IF(ROUND((PLK02.5.1._A)-(BA02.1.1._A),2)=0,"Weryfikacja formuły OK","Błędna wartość formuły walidacyjnej"))</f>
        <v>Weryfikacja formuły OK</v>
      </c>
    </row>
    <row r="40" spans="1:8" x14ac:dyDescent="0.25">
      <c r="A40" s="441" t="s">
        <v>1943</v>
      </c>
      <c r="B40" s="441" t="s">
        <v>1725</v>
      </c>
      <c r="C40" s="442" t="s">
        <v>1727</v>
      </c>
      <c r="D40" s="443" t="s">
        <v>1673</v>
      </c>
      <c r="E40" s="442" t="s">
        <v>1726</v>
      </c>
      <c r="F40" s="441">
        <v>0</v>
      </c>
      <c r="G40" s="441" t="s">
        <v>1853</v>
      </c>
      <c r="H40" s="508" t="str">
        <f>IF(AND(ISBLANK('PLK02'!D46),ISBLANK('BA02'!D49)),"W trakcie weryfikacji",IF(ROUND((PLK02.7.2._A)-(BA02.7._A),2)=0,"Weryfikacja formuły OK","Błędna wartość formuły walidacyjnej"))</f>
        <v>Weryfikacja formuły OK</v>
      </c>
    </row>
    <row r="41" spans="1:8" ht="75" x14ac:dyDescent="0.25">
      <c r="A41" s="441" t="s">
        <v>1944</v>
      </c>
      <c r="B41" s="441" t="s">
        <v>1768</v>
      </c>
      <c r="C41" s="442" t="s">
        <v>1838</v>
      </c>
      <c r="D41" s="443" t="s">
        <v>1673</v>
      </c>
      <c r="E41" s="442" t="s">
        <v>1769</v>
      </c>
      <c r="F41" s="441">
        <v>0</v>
      </c>
      <c r="G41" s="441" t="s">
        <v>1853</v>
      </c>
      <c r="H41" s="508" t="str">
        <f>IF(AND(ISBLANK('ZF01'!D21),ISBLANK('BP02'!D45)),"W trakcie weryfikacji",IF(ROUND((ZF01.10._A+ZF01.10._B+ZF01.10._C+ZF01.10._E+ZF01.10._F+ZF01.10._G+ZF01.10._H+ZF01.10._I+ZF01.10._J+ZF01.10._K+ZF01.10._L+ZF01.10._M+ZF01.10._N+ZF01.10._O+ZF01.10._P+ZF01.10._R+ZF01.10._S+ZF01.10._T+ZF01.10._U+ZF01.10._V+ZF01.10._W+ZF01.10._X+ZF01.10._Y+ZF01.10._Z+ZF01.10._AA)-(BP02.1._A+BP02.2._A),2)=0,"Weryfikacja formuły OK","Błędna wartość formuły walidacyjnej"))</f>
        <v>Weryfikacja formuły OK</v>
      </c>
    </row>
    <row r="42" spans="1:8" ht="30" x14ac:dyDescent="0.25">
      <c r="A42" s="441" t="s">
        <v>1945</v>
      </c>
      <c r="B42" s="441" t="s">
        <v>1768</v>
      </c>
      <c r="C42" s="442" t="s">
        <v>1839</v>
      </c>
      <c r="D42" s="443" t="s">
        <v>1673</v>
      </c>
      <c r="E42" s="442" t="s">
        <v>1769</v>
      </c>
      <c r="F42" s="441">
        <v>0</v>
      </c>
      <c r="G42" s="441" t="s">
        <v>1853</v>
      </c>
      <c r="H42" s="508" t="str">
        <f>IF(AND(ISBLANK('ZF03'!D57),ISBLANK('BP02'!D45)),"W trakcie weryfikacji",IF(ROUND((ZF03.5._A+ZF03.5._B+ZF03.5._C+ZF03.5._D+ZF03.5._E+ZF03.5._F+ZF03.5._G+ZF03.5._H)-(BP02.1._A+BP02.2._A),2)=0,"Weryfikacja formuły OK","Błędna wartość formuły walidacyjnej"))</f>
        <v>Weryfikacja formuły OK</v>
      </c>
    </row>
    <row r="43" spans="1:8" ht="30" x14ac:dyDescent="0.25">
      <c r="A43" s="441" t="s">
        <v>1946</v>
      </c>
      <c r="B43" s="441" t="s">
        <v>1768</v>
      </c>
      <c r="C43" s="442" t="s">
        <v>1840</v>
      </c>
      <c r="D43" s="443" t="s">
        <v>1673</v>
      </c>
      <c r="E43" s="442" t="s">
        <v>1769</v>
      </c>
      <c r="F43" s="441">
        <v>0</v>
      </c>
      <c r="G43" s="441" t="s">
        <v>1853</v>
      </c>
      <c r="H43" s="508" t="str">
        <f>IF(AND(ISBLANK('ZF04'!D57),ISBLANK('BP02'!D45)),"W trakcie weryfikacji",IF(ROUND((ZF04.5._A+ZF04.5._B+ZF04.5._C+ZF04.5._D+ZF04.5._E+ZF04.5._F+ZF04.5._G+ZF04.5._H)-(BP02.1._A+BP02.2._A),2)=0,"Weryfikacja formuły OK","Błędna wartość formuły walidacyjnej"))</f>
        <v>Weryfikacja formuły OK</v>
      </c>
    </row>
    <row r="44" spans="1:8" x14ac:dyDescent="0.25">
      <c r="A44" s="441" t="s">
        <v>1947</v>
      </c>
      <c r="B44" s="441" t="s">
        <v>1678</v>
      </c>
      <c r="C44" s="442" t="s">
        <v>1679</v>
      </c>
      <c r="D44" s="443" t="s">
        <v>1673</v>
      </c>
      <c r="E44" s="442" t="s">
        <v>1680</v>
      </c>
      <c r="F44" s="441">
        <v>0</v>
      </c>
      <c r="G44" s="441" t="s">
        <v>1853</v>
      </c>
      <c r="H44" s="508" t="str">
        <f>IF(AND(ISBLANK('RZS02'!D70),ISBLANK('BP02'!D45)),"W trakcie weryfikacji",IF(ROUND((RZS02.20._A)-(BP02.12._A),2)=0,"Weryfikacja formuły OK","Błędna wartość formuły walidacyjnej"))</f>
        <v>Weryfikacja formuły OK</v>
      </c>
    </row>
    <row r="45" spans="1:8" x14ac:dyDescent="0.25">
      <c r="A45" s="441" t="s">
        <v>1948</v>
      </c>
      <c r="B45" s="441"/>
      <c r="C45" s="442" t="s">
        <v>1900</v>
      </c>
      <c r="D45" s="443" t="s">
        <v>1673</v>
      </c>
      <c r="E45" s="442" t="s">
        <v>1901</v>
      </c>
      <c r="F45" s="441">
        <v>0</v>
      </c>
      <c r="G45" s="441" t="s">
        <v>1853</v>
      </c>
      <c r="H45" s="508" t="str">
        <f>IF(AND(ISBLANK('WK01'!C58),ISBLANK('FWW01'!D50)),"W trakcie weryfikacji",IF(ROUND((WK01.18._B)-(FWW01.19._A),2)=0,"Weryfikacja formuły OK","Błędna wartość formuły walidacyjnej"))</f>
        <v>Weryfikacja formuły OK</v>
      </c>
    </row>
    <row r="46" spans="1:8" x14ac:dyDescent="0.25">
      <c r="A46" s="441" t="s">
        <v>1949</v>
      </c>
      <c r="B46" s="441"/>
      <c r="C46" s="442" t="s">
        <v>1903</v>
      </c>
      <c r="D46" s="443" t="s">
        <v>1673</v>
      </c>
      <c r="E46" s="442" t="s">
        <v>1902</v>
      </c>
      <c r="F46" s="441">
        <v>0</v>
      </c>
      <c r="G46" s="441" t="s">
        <v>1853</v>
      </c>
      <c r="H46" s="508" t="str">
        <f>IF(AND(ISBLANK('WK02'!C14),ISBLANK('FWW01'!D50)),"W trakcie weryfikacji",IF(ROUND((WK02.5._F)-(FWW01.20._A),2)=0,"Weryfikacja formuły OK","Błędna wartość formuły walidacyjnej"))</f>
        <v>Weryfikacja formuły OK</v>
      </c>
    </row>
    <row r="47" spans="1:8" x14ac:dyDescent="0.25">
      <c r="A47" s="441" t="s">
        <v>1950</v>
      </c>
      <c r="B47" s="441"/>
      <c r="C47" s="442" t="s">
        <v>1904</v>
      </c>
      <c r="D47" s="443" t="s">
        <v>1673</v>
      </c>
      <c r="E47" s="442" t="s">
        <v>1905</v>
      </c>
      <c r="F47" s="441">
        <v>0</v>
      </c>
      <c r="G47" s="441" t="s">
        <v>1853</v>
      </c>
      <c r="H47" s="508" t="str">
        <f>IF(AND(ISBLANK('WK03'!C16),ISBLANK('FWW01'!D50)),"W trakcie weryfikacji",IF(ROUND((WK03.8._D)-(FWW01.21._A),2)=0,"Weryfikacja formuły OK","Błędna wartość formuły walidacyjnej"))</f>
        <v>Weryfikacja formuły OK</v>
      </c>
    </row>
    <row r="48" spans="1:8" x14ac:dyDescent="0.25">
      <c r="A48" s="441" t="s">
        <v>1951</v>
      </c>
      <c r="B48" s="441"/>
      <c r="C48" s="442" t="s">
        <v>1992</v>
      </c>
      <c r="D48" s="443" t="s">
        <v>1673</v>
      </c>
      <c r="E48" s="442" t="s">
        <v>1674</v>
      </c>
      <c r="F48" s="441">
        <v>0</v>
      </c>
      <c r="G48" s="441" t="s">
        <v>1853</v>
      </c>
      <c r="H48" s="508" t="str">
        <f>IF(AND(ISBLANK('WK01'!C58),ISBLANK('BA02'!D49)),"W trakcie weryfikacji",IF(ROUND((WK01.6._A)-(BA02.10._A),2)=0,"Weryfikacja formuły OK","Błędna wartość formuły walidacyjnej"))</f>
        <v>Weryfikacja formuły OK</v>
      </c>
    </row>
    <row r="49" spans="1:8" x14ac:dyDescent="0.25">
      <c r="A49" s="441" t="s">
        <v>1952</v>
      </c>
      <c r="B49" s="441"/>
      <c r="C49" s="442" t="s">
        <v>1695</v>
      </c>
      <c r="D49" s="443" t="s">
        <v>1673</v>
      </c>
      <c r="E49" s="442" t="s">
        <v>1696</v>
      </c>
      <c r="F49" s="441">
        <v>0</v>
      </c>
      <c r="G49" s="441" t="s">
        <v>1853</v>
      </c>
      <c r="H49" s="508" t="str">
        <f>IF(AND(ISBLANK('AF01'!D31),ISBLANK('BA02'!D49)),"W trakcie weryfikacji",IF(ROUND((AF01.1._A)-(BA02.2.1.1._A),2)=0,"Weryfikacja formuły OK","Błędna wartość formuły walidacyjnej"))</f>
        <v>Weryfikacja formuły OK</v>
      </c>
    </row>
    <row r="50" spans="1:8" x14ac:dyDescent="0.25">
      <c r="A50" s="441" t="s">
        <v>1953</v>
      </c>
      <c r="B50" s="441"/>
      <c r="C50" s="442" t="s">
        <v>1697</v>
      </c>
      <c r="D50" s="443" t="s">
        <v>1673</v>
      </c>
      <c r="E50" s="442" t="s">
        <v>1698</v>
      </c>
      <c r="F50" s="441">
        <v>0</v>
      </c>
      <c r="G50" s="441" t="s">
        <v>1853</v>
      </c>
      <c r="H50" s="508" t="str">
        <f>IF(AND(ISBLANK('AF01'!D31),ISBLANK('BA02'!D49)),"W trakcie weryfikacji",IF(ROUND((AF01.2._A)-(BA02.2.1.2._A),2)=0,"Weryfikacja formuły OK","Błędna wartość formuły walidacyjnej"))</f>
        <v>Weryfikacja formuły OK</v>
      </c>
    </row>
    <row r="51" spans="1:8" x14ac:dyDescent="0.25">
      <c r="A51" s="441" t="s">
        <v>1954</v>
      </c>
      <c r="B51" s="441"/>
      <c r="C51" s="442" t="s">
        <v>1699</v>
      </c>
      <c r="D51" s="443" t="s">
        <v>1673</v>
      </c>
      <c r="E51" s="442" t="s">
        <v>1700</v>
      </c>
      <c r="F51" s="441">
        <v>0</v>
      </c>
      <c r="G51" s="441" t="s">
        <v>1853</v>
      </c>
      <c r="H51" s="508" t="str">
        <f>IF(AND(ISBLANK('AF01'!D31),ISBLANK('BA02'!D49)),"W trakcie weryfikacji",IF(ROUND((AF01.3._A)-(BA02.2.1.3._A),2)=0,"Weryfikacja formuły OK","Błędna wartość formuły walidacyjnej"))</f>
        <v>Weryfikacja formuły OK</v>
      </c>
    </row>
    <row r="52" spans="1:8" x14ac:dyDescent="0.25">
      <c r="A52" s="441" t="s">
        <v>1955</v>
      </c>
      <c r="B52" s="441"/>
      <c r="C52" s="442" t="s">
        <v>1701</v>
      </c>
      <c r="D52" s="443" t="s">
        <v>1673</v>
      </c>
      <c r="E52" s="442" t="s">
        <v>1702</v>
      </c>
      <c r="F52" s="441">
        <v>0</v>
      </c>
      <c r="G52" s="441" t="s">
        <v>1853</v>
      </c>
      <c r="H52" s="508" t="str">
        <f>IF(AND(ISBLANK('AF02'!D31),ISBLANK('BA02'!D49)),"W trakcie weryfikacji",IF(ROUND((AF02.1._B)-(BA02.2.2.1._A),2)=0,"Weryfikacja formuły OK","Błędna wartość formuły walidacyjnej"))</f>
        <v>Weryfikacja formuły OK</v>
      </c>
    </row>
    <row r="53" spans="1:8" x14ac:dyDescent="0.25">
      <c r="A53" s="441" t="s">
        <v>1956</v>
      </c>
      <c r="B53" s="441"/>
      <c r="C53" s="442" t="s">
        <v>1703</v>
      </c>
      <c r="D53" s="443" t="s">
        <v>1673</v>
      </c>
      <c r="E53" s="442" t="s">
        <v>1704</v>
      </c>
      <c r="F53" s="441">
        <v>0</v>
      </c>
      <c r="G53" s="441" t="s">
        <v>1853</v>
      </c>
      <c r="H53" s="508" t="str">
        <f>IF(AND(ISBLANK('AF02'!D31),ISBLANK('BA02'!D49)),"W trakcie weryfikacji",IF(ROUND((AF02.2._B)-(BA02.2.2.2._A),2)=0,"Weryfikacja formuły OK","Błędna wartość formuły walidacyjnej"))</f>
        <v>Weryfikacja formuły OK</v>
      </c>
    </row>
    <row r="54" spans="1:8" x14ac:dyDescent="0.25">
      <c r="A54" s="441" t="s">
        <v>1957</v>
      </c>
      <c r="B54" s="441"/>
      <c r="C54" s="442" t="s">
        <v>1705</v>
      </c>
      <c r="D54" s="443" t="s">
        <v>1673</v>
      </c>
      <c r="E54" s="442" t="s">
        <v>1706</v>
      </c>
      <c r="F54" s="441">
        <v>0</v>
      </c>
      <c r="G54" s="441" t="s">
        <v>1853</v>
      </c>
      <c r="H54" s="508" t="str">
        <f>IF(AND(ISBLANK('AF02'!D31),ISBLANK('BA02'!D49)),"W trakcie weryfikacji",IF(ROUND((AF02.3._B)-(BA02.2.2.3._A),2)=0,"Weryfikacja formuły OK","Błędna wartość formuły walidacyjnej"))</f>
        <v>Weryfikacja formuły OK</v>
      </c>
    </row>
    <row r="55" spans="1:8" x14ac:dyDescent="0.25">
      <c r="A55" s="441" t="s">
        <v>1958</v>
      </c>
      <c r="B55" s="441"/>
      <c r="C55" s="442" t="s">
        <v>1707</v>
      </c>
      <c r="D55" s="443" t="s">
        <v>1673</v>
      </c>
      <c r="E55" s="442" t="s">
        <v>1708</v>
      </c>
      <c r="F55" s="441">
        <v>0</v>
      </c>
      <c r="G55" s="441" t="s">
        <v>1853</v>
      </c>
      <c r="H55" s="508" t="str">
        <f>IF(AND(ISBLANK('AF03'!D31),ISBLANK('BA02'!D49)),"W trakcie weryfikacji",IF(ROUND((AF03.1._E)-(BA02.3.1._A),2)=0,"Weryfikacja formuły OK","Błędna wartość formuły walidacyjnej"))</f>
        <v>Weryfikacja formuły OK</v>
      </c>
    </row>
    <row r="56" spans="1:8" x14ac:dyDescent="0.25">
      <c r="A56" s="441" t="s">
        <v>1959</v>
      </c>
      <c r="B56" s="441"/>
      <c r="C56" s="442" t="s">
        <v>1709</v>
      </c>
      <c r="D56" s="443" t="s">
        <v>1673</v>
      </c>
      <c r="E56" s="442" t="s">
        <v>1710</v>
      </c>
      <c r="F56" s="441">
        <v>0</v>
      </c>
      <c r="G56" s="441" t="s">
        <v>1853</v>
      </c>
      <c r="H56" s="508" t="str">
        <f>IF(AND(ISBLANK('AF03'!D31),ISBLANK('BA02'!D49)),"W trakcie weryfikacji",IF(ROUND((AF03.2._E)-(BA02.3.2._A),2)=0,"Weryfikacja formuły OK","Błędna wartość formuły walidacyjnej"))</f>
        <v>Weryfikacja formuły OK</v>
      </c>
    </row>
    <row r="57" spans="1:8" x14ac:dyDescent="0.25">
      <c r="A57" s="441" t="s">
        <v>1960</v>
      </c>
      <c r="B57" s="441"/>
      <c r="C57" s="442" t="s">
        <v>1711</v>
      </c>
      <c r="D57" s="443" t="s">
        <v>1673</v>
      </c>
      <c r="E57" s="442" t="s">
        <v>1712</v>
      </c>
      <c r="F57" s="441">
        <v>0</v>
      </c>
      <c r="G57" s="441" t="s">
        <v>1853</v>
      </c>
      <c r="H57" s="508" t="str">
        <f>IF(AND(ISBLANK('AF03'!D31),ISBLANK('BA02'!D49)),"W trakcie weryfikacji",IF(ROUND((AF03.3._E)-(BA02.3.3._A),2)=0,"Weryfikacja formuły OK","Błędna wartość formuły walidacyjnej"))</f>
        <v>Weryfikacja formuły OK</v>
      </c>
    </row>
    <row r="58" spans="1:8" x14ac:dyDescent="0.25">
      <c r="A58" s="441" t="s">
        <v>1961</v>
      </c>
      <c r="B58" s="441"/>
      <c r="C58" s="442" t="s">
        <v>1713</v>
      </c>
      <c r="D58" s="443" t="s">
        <v>1673</v>
      </c>
      <c r="E58" s="442" t="s">
        <v>1714</v>
      </c>
      <c r="F58" s="441">
        <v>0</v>
      </c>
      <c r="G58" s="441" t="s">
        <v>1853</v>
      </c>
      <c r="H58" s="508" t="str">
        <f>IF(AND(ISBLANK('AF04'!D34),ISBLANK('BA02'!D49)),"W trakcie weryfikacji",IF(ROUND((AF04.1._E)-(BA02.4.1._A),2)=0,"Weryfikacja formuły OK","Błędna wartość formuły walidacyjnej"))</f>
        <v>Weryfikacja formuły OK</v>
      </c>
    </row>
    <row r="59" spans="1:8" x14ac:dyDescent="0.25">
      <c r="A59" s="441" t="s">
        <v>1962</v>
      </c>
      <c r="B59" s="441"/>
      <c r="C59" s="442" t="s">
        <v>1715</v>
      </c>
      <c r="D59" s="443" t="s">
        <v>1673</v>
      </c>
      <c r="E59" s="442" t="s">
        <v>1716</v>
      </c>
      <c r="F59" s="441">
        <v>0</v>
      </c>
      <c r="G59" s="441" t="s">
        <v>1853</v>
      </c>
      <c r="H59" s="508" t="str">
        <f>IF(AND(ISBLANK('AF04'!D34),ISBLANK('BA02'!D49)),"W trakcie weryfikacji",IF(ROUND((AF04.2._E)-(BA02.4.2._A),2)=0,"Weryfikacja formuły OK","Błędna wartość formuły walidacyjnej"))</f>
        <v>Weryfikacja formuły OK</v>
      </c>
    </row>
    <row r="60" spans="1:8" x14ac:dyDescent="0.25">
      <c r="A60" s="441" t="s">
        <v>1963</v>
      </c>
      <c r="B60" s="441"/>
      <c r="C60" s="442" t="s">
        <v>1717</v>
      </c>
      <c r="D60" s="443" t="s">
        <v>1673</v>
      </c>
      <c r="E60" s="442" t="s">
        <v>1718</v>
      </c>
      <c r="F60" s="441">
        <v>0</v>
      </c>
      <c r="G60" s="441" t="s">
        <v>1853</v>
      </c>
      <c r="H60" s="508" t="str">
        <f>IF(AND(ISBLANK('AF04'!D34),ISBLANK('BA02'!D49)),"W trakcie weryfikacji",IF(ROUND((AF04.3._E)-(BA02.4.3._A),2)=0,"Weryfikacja formuły OK","Błędna wartość formuły walidacyjnej"))</f>
        <v>Weryfikacja formuły OK</v>
      </c>
    </row>
    <row r="61" spans="1:8" x14ac:dyDescent="0.25">
      <c r="A61" s="441" t="s">
        <v>1964</v>
      </c>
      <c r="B61" s="441"/>
      <c r="C61" s="442" t="s">
        <v>1719</v>
      </c>
      <c r="D61" s="443" t="s">
        <v>1673</v>
      </c>
      <c r="E61" s="442" t="s">
        <v>1720</v>
      </c>
      <c r="F61" s="441">
        <v>0</v>
      </c>
      <c r="G61" s="441" t="s">
        <v>1853</v>
      </c>
      <c r="H61" s="508" t="str">
        <f>IF(AND(ISBLANK('AF05'!D25),ISBLANK('BA02'!D49)),"W trakcie weryfikacji",IF(ROUND((AF05.1._E)-(BA02.5.1._A),2)=0,"Weryfikacja formuły OK","Błędna wartość formuły walidacyjnej"))</f>
        <v>Weryfikacja formuły OK</v>
      </c>
    </row>
    <row r="62" spans="1:8" x14ac:dyDescent="0.25">
      <c r="A62" s="441" t="s">
        <v>1965</v>
      </c>
      <c r="B62" s="441"/>
      <c r="C62" s="442" t="s">
        <v>1721</v>
      </c>
      <c r="D62" s="443" t="s">
        <v>1673</v>
      </c>
      <c r="E62" s="442" t="s">
        <v>1722</v>
      </c>
      <c r="F62" s="441">
        <v>0</v>
      </c>
      <c r="G62" s="441" t="s">
        <v>1853</v>
      </c>
      <c r="H62" s="508" t="str">
        <f>IF(AND(ISBLANK('AF05'!D25),ISBLANK('BA02'!D49)),"W trakcie weryfikacji",IF(ROUND((AF05.2._E)-(BA02.5.2._A),2)=0,"Weryfikacja formuły OK","Błędna wartość formuły walidacyjnej"))</f>
        <v>Weryfikacja formuły OK</v>
      </c>
    </row>
    <row r="63" spans="1:8" x14ac:dyDescent="0.25">
      <c r="A63" s="441" t="s">
        <v>1966</v>
      </c>
      <c r="B63" s="441"/>
      <c r="C63" s="442" t="s">
        <v>1728</v>
      </c>
      <c r="D63" s="443" t="s">
        <v>1673</v>
      </c>
      <c r="E63" s="442" t="s">
        <v>1729</v>
      </c>
      <c r="F63" s="441">
        <v>0</v>
      </c>
      <c r="G63" s="441" t="s">
        <v>1853</v>
      </c>
      <c r="H63" s="508" t="str">
        <f>IF(AND(ISBLANK('ZF02'!D49),ISBLANK('BP02'!D45)),"W trakcie weryfikacji",IF(ROUND((ZF02.1._A)-(BP02.1.2.1._A),2)=0,"Weryfikacja formuły OK","Błędna wartość formuły walidacyjnej"))</f>
        <v>Weryfikacja formuły OK</v>
      </c>
    </row>
    <row r="64" spans="1:8" x14ac:dyDescent="0.25">
      <c r="A64" s="441" t="s">
        <v>1967</v>
      </c>
      <c r="B64" s="441"/>
      <c r="C64" s="442" t="s">
        <v>1730</v>
      </c>
      <c r="D64" s="443" t="s">
        <v>1673</v>
      </c>
      <c r="E64" s="442" t="s">
        <v>1731</v>
      </c>
      <c r="F64" s="441">
        <v>0</v>
      </c>
      <c r="G64" s="441" t="s">
        <v>1853</v>
      </c>
      <c r="H64" s="508" t="str">
        <f>IF(AND(ISBLANK('ZF02'!D49),ISBLANK('BP02'!D45)),"W trakcie weryfikacji",IF(ROUND((ZF02.1._B)-(BP02.1.1.1._A),2)=0,"Weryfikacja formuły OK","Błędna wartość formuły walidacyjnej"))</f>
        <v>Weryfikacja formuły OK</v>
      </c>
    </row>
    <row r="65" spans="1:8" x14ac:dyDescent="0.25">
      <c r="A65" s="441" t="s">
        <v>1968</v>
      </c>
      <c r="B65" s="441"/>
      <c r="C65" s="442" t="s">
        <v>1732</v>
      </c>
      <c r="D65" s="443" t="s">
        <v>1673</v>
      </c>
      <c r="E65" s="442" t="s">
        <v>1733</v>
      </c>
      <c r="F65" s="441">
        <v>0</v>
      </c>
      <c r="G65" s="441" t="s">
        <v>1853</v>
      </c>
      <c r="H65" s="508" t="str">
        <f>IF(AND(ISBLANK('ZF02'!D49),ISBLANK('BP02'!D45)),"W trakcie weryfikacji",IF(ROUND((ZF02.1._C)-(BP02.2.1._A),2)=0,"Weryfikacja formuły OK","Błędna wartość formuły walidacyjnej"))</f>
        <v>Weryfikacja formuły OK</v>
      </c>
    </row>
    <row r="66" spans="1:8" x14ac:dyDescent="0.25">
      <c r="A66" s="441" t="s">
        <v>1969</v>
      </c>
      <c r="B66" s="441"/>
      <c r="C66" s="442" t="s">
        <v>1734</v>
      </c>
      <c r="D66" s="443" t="s">
        <v>1673</v>
      </c>
      <c r="E66" s="442" t="s">
        <v>1735</v>
      </c>
      <c r="F66" s="441">
        <v>0</v>
      </c>
      <c r="G66" s="441" t="s">
        <v>1853</v>
      </c>
      <c r="H66" s="508" t="str">
        <f>IF(AND(ISBLANK('ZF02'!D49),ISBLANK('BP02'!D45)),"W trakcie weryfikacji",IF(ROUND((ZF02.2._A)-(BP02.1.2.2._A),2)=0,"Weryfikacja formuły OK","Błędna wartość formuły walidacyjnej"))</f>
        <v>Weryfikacja formuły OK</v>
      </c>
    </row>
    <row r="67" spans="1:8" x14ac:dyDescent="0.25">
      <c r="A67" s="441" t="s">
        <v>1970</v>
      </c>
      <c r="B67" s="441"/>
      <c r="C67" s="442" t="s">
        <v>1736</v>
      </c>
      <c r="D67" s="443" t="s">
        <v>1673</v>
      </c>
      <c r="E67" s="442" t="s">
        <v>1737</v>
      </c>
      <c r="F67" s="441">
        <v>0</v>
      </c>
      <c r="G67" s="441" t="s">
        <v>1853</v>
      </c>
      <c r="H67" s="508" t="str">
        <f>IF(AND(ISBLANK('ZF02'!D49),ISBLANK('BP02'!D45)),"W trakcie weryfikacji",IF(ROUND((ZF02.2._B)-(BP02.1.1.2._A),2)=0,"Weryfikacja formuły OK","Błędna wartość formuły walidacyjnej"))</f>
        <v>Weryfikacja formuły OK</v>
      </c>
    </row>
    <row r="68" spans="1:8" x14ac:dyDescent="0.25">
      <c r="A68" s="441" t="s">
        <v>1971</v>
      </c>
      <c r="B68" s="441"/>
      <c r="C68" s="442" t="s">
        <v>1738</v>
      </c>
      <c r="D68" s="443" t="s">
        <v>1673</v>
      </c>
      <c r="E68" s="442" t="s">
        <v>1739</v>
      </c>
      <c r="F68" s="441">
        <v>0</v>
      </c>
      <c r="G68" s="441" t="s">
        <v>1853</v>
      </c>
      <c r="H68" s="508" t="str">
        <f>IF(AND(ISBLANK('ZF02'!D49),ISBLANK('BP02'!D45)),"W trakcie weryfikacji",IF(ROUND((ZF02.2._C)-(BP02.2.2._A),2)=0,"Weryfikacja formuły OK","Błędna wartość formuły walidacyjnej"))</f>
        <v>Weryfikacja formuły OK</v>
      </c>
    </row>
    <row r="69" spans="1:8" x14ac:dyDescent="0.25">
      <c r="A69" s="441" t="s">
        <v>1972</v>
      </c>
      <c r="B69" s="441"/>
      <c r="C69" s="442" t="s">
        <v>1740</v>
      </c>
      <c r="D69" s="443" t="s">
        <v>1673</v>
      </c>
      <c r="E69" s="442" t="s">
        <v>1741</v>
      </c>
      <c r="F69" s="441">
        <v>0</v>
      </c>
      <c r="G69" s="441" t="s">
        <v>1853</v>
      </c>
      <c r="H69" s="508" t="str">
        <f>IF(AND(ISBLANK('ZF02'!D49),ISBLANK('BP02'!D45)),"W trakcie weryfikacji",IF(ROUND((ZF02.3._A)-(BP02.1.2.3._A),2)=0,"Weryfikacja formuły OK","Błędna wartość formuły walidacyjnej"))</f>
        <v>Weryfikacja formuły OK</v>
      </c>
    </row>
    <row r="70" spans="1:8" x14ac:dyDescent="0.25">
      <c r="A70" s="441" t="s">
        <v>1973</v>
      </c>
      <c r="B70" s="441"/>
      <c r="C70" s="442" t="s">
        <v>1742</v>
      </c>
      <c r="D70" s="443" t="s">
        <v>1673</v>
      </c>
      <c r="E70" s="442" t="s">
        <v>1743</v>
      </c>
      <c r="F70" s="441">
        <v>0</v>
      </c>
      <c r="G70" s="441" t="s">
        <v>1853</v>
      </c>
      <c r="H70" s="508" t="str">
        <f>IF(AND(ISBLANK('ZF02'!D49),ISBLANK('BP02'!D45)),"W trakcie weryfikacji",IF(ROUND((ZF02.3._B)-(BP02.1.1.3._A),2)=0,"Weryfikacja formuły OK","Błędna wartość formuły walidacyjnej"))</f>
        <v>Weryfikacja formuły OK</v>
      </c>
    </row>
    <row r="71" spans="1:8" x14ac:dyDescent="0.25">
      <c r="A71" s="441" t="s">
        <v>1974</v>
      </c>
      <c r="B71" s="441"/>
      <c r="C71" s="442" t="s">
        <v>1744</v>
      </c>
      <c r="D71" s="443" t="s">
        <v>1673</v>
      </c>
      <c r="E71" s="442" t="s">
        <v>1745</v>
      </c>
      <c r="F71" s="441">
        <v>0</v>
      </c>
      <c r="G71" s="441" t="s">
        <v>1853</v>
      </c>
      <c r="H71" s="508" t="str">
        <f>IF(AND(ISBLANK('ZF02'!D49),ISBLANK('BP02'!D45)),"W trakcie weryfikacji",IF(ROUND((ZF02.3._C)-(BP02.2.3._A),2)=0,"Weryfikacja formuły OK","Błędna wartość formuły walidacyjnej"))</f>
        <v>Weryfikacja formuły OK</v>
      </c>
    </row>
    <row r="72" spans="1:8" x14ac:dyDescent="0.25">
      <c r="A72" s="441" t="s">
        <v>1975</v>
      </c>
      <c r="B72" s="441" t="s">
        <v>1671</v>
      </c>
      <c r="C72" s="442" t="s">
        <v>1677</v>
      </c>
      <c r="D72" s="443" t="s">
        <v>1673</v>
      </c>
      <c r="E72" s="442" t="s">
        <v>1674</v>
      </c>
      <c r="F72" s="441">
        <v>0</v>
      </c>
      <c r="G72" s="441" t="s">
        <v>1854</v>
      </c>
      <c r="H72" s="508" t="str">
        <f>IF(AND(ISBLANK('PKZ02'!D31),ISBLANK('BA02'!D49)),"W trakcie weryfikacji",IF(ROUND((PKZ02.16._A)-(BA02.10._A),2)=0,"Weryfikacja formuły OK","Błędna wartość formuły walidacyjnej"))</f>
        <v>Weryfikacja formuły OK</v>
      </c>
    </row>
    <row r="73" spans="1:8" ht="120" x14ac:dyDescent="0.25">
      <c r="A73" s="441" t="s">
        <v>1977</v>
      </c>
      <c r="B73" s="441" t="s">
        <v>237</v>
      </c>
      <c r="C73" s="442" t="s">
        <v>1746</v>
      </c>
      <c r="D73" s="443" t="s">
        <v>1673</v>
      </c>
      <c r="E73" s="442" t="s">
        <v>1747</v>
      </c>
      <c r="F73" s="441">
        <v>0</v>
      </c>
      <c r="G73" s="441" t="s">
        <v>1854</v>
      </c>
      <c r="H73" s="508" t="str">
        <f>IF(AND(ISBLANK('DPW01'!D17),ISBLANK('BA02'!D49)),"W trakcie weryfikacji",IF(ROUND((DPW01.1._A+DPW01.1._B+DPW01.1._C+ DPW01.1._D+DPW01.1._E+DPW01.1._F+DPW01.1._G+DPW01.1._H+DPW01.1._I+DPW01.1._J+DPW01.1._K+DPW01.1._L+DPW01.1._M+DPW01.1._N+DPW01.1._O+DPW01.1._P+DPW01.1._R+DPW01.1._S+DPW01.1._T+DPW01.1._U+DPW01.1._V+DPW01.1._W+DPW01.1._X+DPW01.1._Y+DPW01.1._Z+DPW01.1._AA+DPW01.1._AB+DPW01.1._AC+DPW01.1._AD+DPW01.1._AE+DPW01.1._AF+DPW01.1._AG+DPW01.1._AH+DPW01.1._AI+DPW01.1._AJ)-(BA02.2.1.2._A+BA02.2.2.2._A+BA02.3.2._A+BA02.4.2._A+BA02.5.1._A),2)=0,"Weryfikacja formuły OK","Błędna wartość formuły walidacyjnej"))</f>
        <v>Weryfikacja formuły OK</v>
      </c>
    </row>
    <row r="74" spans="1:8" x14ac:dyDescent="0.25">
      <c r="A74" s="441" t="s">
        <v>1978</v>
      </c>
      <c r="B74" s="441" t="s">
        <v>1781</v>
      </c>
      <c r="C74" s="442" t="s">
        <v>1784</v>
      </c>
      <c r="D74" s="443" t="s">
        <v>1673</v>
      </c>
      <c r="E74" s="442" t="s">
        <v>1783</v>
      </c>
      <c r="F74" s="441">
        <v>0</v>
      </c>
      <c r="G74" s="441" t="s">
        <v>1854</v>
      </c>
      <c r="H74" s="508" t="str">
        <f>IF(AND(ISBLANK('FS01'!D14),ISBLANK('BA02'!D49)),"W trakcie weryfikacji",IF(ROUND((FS01.5._A)-(BA02.9.1._A),2)=0,"Weryfikacja formuły OK","Błędna wartość formuły walidacyjnej"))</f>
        <v>Weryfikacja formuły OK</v>
      </c>
    </row>
    <row r="75" spans="1:8" x14ac:dyDescent="0.25">
      <c r="A75" s="441" t="s">
        <v>1979</v>
      </c>
      <c r="B75" s="441" t="s">
        <v>3</v>
      </c>
      <c r="C75" s="442" t="s">
        <v>1685</v>
      </c>
      <c r="D75" s="443" t="s">
        <v>1673</v>
      </c>
      <c r="E75" s="442" t="s">
        <v>1893</v>
      </c>
      <c r="F75" s="441">
        <v>0</v>
      </c>
      <c r="G75" s="441" t="s">
        <v>1854</v>
      </c>
      <c r="H75" s="508" t="str">
        <f>IF(AND(ISBLANK('FW02'!D18),ISBLANK('BP02'!D45)),"W trakcie weryfikacji",IF(ROUND((FW02.8._B)-(BP02.8._A),2)=0,"Weryfikacja formuły OK","Błędna wartość formuły walidacyjnej"))</f>
        <v>Weryfikacja formuły OK</v>
      </c>
    </row>
    <row r="76" spans="1:8" x14ac:dyDescent="0.25">
      <c r="A76" s="441" t="s">
        <v>1976</v>
      </c>
      <c r="B76" s="441" t="s">
        <v>112</v>
      </c>
      <c r="C76" s="442" t="s">
        <v>1683</v>
      </c>
      <c r="D76" s="443" t="s">
        <v>1673</v>
      </c>
      <c r="E76" s="442" t="s">
        <v>1682</v>
      </c>
      <c r="F76" s="441">
        <v>0</v>
      </c>
      <c r="G76" s="441" t="s">
        <v>1854</v>
      </c>
      <c r="H76" s="508" t="str">
        <f>IF(AND(ISBLANK('PKZ02'!D31),ISBLANK('FWW01'!D50)),"W trakcie weryfikacji",IF(ROUND((PKZ02.8._A)-(FWW01.18._A),2)=0,"Weryfikacja formuły OK","Błędna wartość formuły walidacyjnej"))</f>
        <v>Weryfikacja formuły OK</v>
      </c>
    </row>
    <row r="77" spans="1:8" ht="75" x14ac:dyDescent="0.25">
      <c r="A77" s="441" t="s">
        <v>1980</v>
      </c>
      <c r="B77" s="441" t="s">
        <v>438</v>
      </c>
      <c r="C77" s="442" t="s">
        <v>1825</v>
      </c>
      <c r="D77" s="443" t="s">
        <v>1673</v>
      </c>
      <c r="E77" s="442" t="s">
        <v>1748</v>
      </c>
      <c r="F77" s="441">
        <v>0</v>
      </c>
      <c r="G77" s="441" t="s">
        <v>1854</v>
      </c>
      <c r="H77" s="508" t="str">
        <f>IF(AND(ISBLANK('DPW01'!D17),ISBLANK('BA02'!D49)),"W trakcie weryfikacji",IF(ROUND((DPW01.2._C+DPW01.2._E+DPW01.2._F+DPW01.2._G+DPW01.2._J+DPW01.2._M+DPW01.2._N+DPW01.2._R+DPW01.2._U+DPW01.2._V+DPW01.2._Y+DPW01.2._AB+DPW01.2._AC+DPW01.2._AF+DPW01.2._AI+DPW01.2._AJ+DPW01.2._D+DPW01.2._K+DPW01.2._S+DPW01.2._Z+DPW01.2._AG)-(BA02.2.1.1._A+BA02.2.2.1._A+BA02.3.1._A),2)=0,"Weryfikacja formuły OK","Błędna wartość formuły walidacyjnej"))</f>
        <v>Weryfikacja formuły OK</v>
      </c>
    </row>
    <row r="78" spans="1:8" ht="45" x14ac:dyDescent="0.25">
      <c r="A78" s="441" t="s">
        <v>1981</v>
      </c>
      <c r="B78" s="441" t="s">
        <v>98</v>
      </c>
      <c r="C78" s="442" t="s">
        <v>1762</v>
      </c>
      <c r="D78" s="443" t="s">
        <v>1673</v>
      </c>
      <c r="E78" s="442" t="s">
        <v>1714</v>
      </c>
      <c r="F78" s="441">
        <v>0</v>
      </c>
      <c r="G78" s="441" t="s">
        <v>1854</v>
      </c>
      <c r="H78" s="508" t="str">
        <f>IF(AND(ISBLANK(NWTZ03!D33),ISBLANK('BA02'!D49)),"W trakcie weryfikacji",IF(ROUND((NWTZ03.1._B+NWTZ03.1._D+NWTZ03.1._F+NWTZ03.1._H+NWTZ03.1._J+NWTZ03.1._L+NWTZ03.1._N+NWTZ03.1._P+NWTZ03.1._S+NWTZ03.1._U)-(BA02.4.1._A),2)=0,"Weryfikacja formuły OK","Błędna wartość formuły walidacyjnej"))</f>
        <v>Weryfikacja formuły OK</v>
      </c>
    </row>
    <row r="79" spans="1:8" ht="30" x14ac:dyDescent="0.25">
      <c r="A79" s="441" t="s">
        <v>1982</v>
      </c>
      <c r="B79" s="441" t="s">
        <v>1787</v>
      </c>
      <c r="C79" s="442" t="s">
        <v>1788</v>
      </c>
      <c r="D79" s="443" t="s">
        <v>1673</v>
      </c>
      <c r="E79" s="442" t="s">
        <v>1789</v>
      </c>
      <c r="F79" s="441">
        <v>0</v>
      </c>
      <c r="G79" s="441" t="s">
        <v>1854</v>
      </c>
      <c r="H79" s="508" t="str">
        <f>IF(AND(ISBLANK('DPW01'!D17),ISBLANK(IK02A!D41)),"W trakcie weryfikacji",IF(ROUND((DPW01.1.2._C+DPW01.1.2._J+DPW01.1.2._R+DPW01.1.2._Y+DPW01.1.2._AF)-(IK02A.13._B),2)=0,"Weryfikacja formuły OK","Błędna wartość formuły walidacyjnej"))</f>
        <v>Weryfikacja formuły OK</v>
      </c>
    </row>
    <row r="80" spans="1:8" ht="45" x14ac:dyDescent="0.25">
      <c r="A80" s="441" t="s">
        <v>1983</v>
      </c>
      <c r="B80" s="441" t="s">
        <v>1790</v>
      </c>
      <c r="C80" s="442" t="s">
        <v>1791</v>
      </c>
      <c r="D80" s="443" t="s">
        <v>1673</v>
      </c>
      <c r="E80" s="442" t="s">
        <v>1792</v>
      </c>
      <c r="F80" s="441">
        <v>0</v>
      </c>
      <c r="G80" s="441" t="s">
        <v>1854</v>
      </c>
      <c r="H80" s="508" t="str">
        <f>IF(AND(ISBLANK('DPW01'!D17),ISBLANK(IK02A!D41)),"W trakcie weryfikacji",IF(ROUND((DPW01.1.2._A+DPW01.1.2._B+DPW01.1.2._H+DPW01.1.2._I+DPW01.1.2._O+DPW01.1.2._P+DPW01.1.2._W+DPW01.1.2._X+DPW01.1.2._AD+DPW01.1.2._AE)-(IK02A.11._B),2)=0,"Weryfikacja formuły OK","Błędna wartość formuły walidacyjnej"))</f>
        <v>Weryfikacja formuły OK</v>
      </c>
    </row>
    <row r="81" spans="1:8" ht="45" x14ac:dyDescent="0.25">
      <c r="A81" s="441" t="s">
        <v>1984</v>
      </c>
      <c r="B81" s="441" t="s">
        <v>1763</v>
      </c>
      <c r="C81" s="442" t="s">
        <v>1767</v>
      </c>
      <c r="D81" s="443" t="s">
        <v>1673</v>
      </c>
      <c r="E81" s="442" t="s">
        <v>1764</v>
      </c>
      <c r="F81" s="441">
        <v>0</v>
      </c>
      <c r="G81" s="441" t="s">
        <v>1854</v>
      </c>
      <c r="H81" s="508" t="str">
        <f>IF(AND(ISBLANK('OA02'!D18),ISBLANK(NKIP01!D19)),"W trakcie weryfikacji",IF(ROUND((OA02.6._C)-(NKIP01.8._B+NKIP01.8._E+NKIP01.8._H+NKIP01.8._K+NKIP01.8._N+NKIP01.8._R+NKIP01.8._U),2)=0,"Weryfikacja formuły OK","Błędna wartość formuły walidacyjnej"))</f>
        <v>Weryfikacja formuły OK</v>
      </c>
    </row>
    <row r="82" spans="1:8" ht="30" x14ac:dyDescent="0.25">
      <c r="A82" s="441" t="s">
        <v>1985</v>
      </c>
      <c r="B82" s="441" t="s">
        <v>1770</v>
      </c>
      <c r="C82" s="442" t="s">
        <v>1780</v>
      </c>
      <c r="D82" s="443" t="s">
        <v>1673</v>
      </c>
      <c r="E82" s="442" t="s">
        <v>1771</v>
      </c>
      <c r="F82" s="441">
        <v>0</v>
      </c>
      <c r="G82" s="441" t="s">
        <v>1854</v>
      </c>
      <c r="H82" s="508" t="str">
        <f>IF(AND(ISBLANK('ZF06'!D31),ISBLANK('BP02'!D45)),"W trakcie weryfikacji",IF(ROUND((ZF06.2._G)-(BP02.1.1.1._A+BP02.1.2.1._A+BP02.2.1._A),2)=0,"Weryfikacja formuły OK","Błędna wartość formuły walidacyjnej"))</f>
        <v>Weryfikacja formuły OK</v>
      </c>
    </row>
    <row r="83" spans="1:8" ht="30" x14ac:dyDescent="0.25">
      <c r="A83" s="441" t="s">
        <v>1986</v>
      </c>
      <c r="B83" s="441" t="s">
        <v>1770</v>
      </c>
      <c r="C83" s="442" t="s">
        <v>1772</v>
      </c>
      <c r="D83" s="443" t="s">
        <v>1673</v>
      </c>
      <c r="E83" s="442" t="s">
        <v>1771</v>
      </c>
      <c r="F83" s="441">
        <v>0</v>
      </c>
      <c r="G83" s="441" t="s">
        <v>1854</v>
      </c>
      <c r="H83" s="508" t="str">
        <f>IF(AND(ISBLANK('ZF07'!D18),ISBLANK('BP02'!D45)),"W trakcie weryfikacji",IF(ROUND((ZF07.8._A+ZF07.8._B+ZF07.8._C)-(BP02.1.1.1._A+BP02.1.2.1._A+BP02.2.1._A),2)=0,"Weryfikacja formuły OK","Błędna wartość formuły walidacyjnej"))</f>
        <v>Weryfikacja formuły OK</v>
      </c>
    </row>
    <row r="84" spans="1:8" ht="30" x14ac:dyDescent="0.25">
      <c r="A84" s="441" t="s">
        <v>1987</v>
      </c>
      <c r="B84" s="441" t="s">
        <v>1770</v>
      </c>
      <c r="C84" s="442" t="s">
        <v>1773</v>
      </c>
      <c r="D84" s="443" t="s">
        <v>1673</v>
      </c>
      <c r="E84" s="442" t="s">
        <v>1771</v>
      </c>
      <c r="F84" s="441">
        <v>0</v>
      </c>
      <c r="G84" s="441" t="s">
        <v>1854</v>
      </c>
      <c r="H84" s="508" t="str">
        <f>IF(AND(ISBLANK('ZF09'!D54),ISBLANK('BP02'!D45)),"W trakcie weryfikacji",IF(ROUND((ZF09.4._B+ZF09.4._D+ZF09.4._F+ZF09.4._H+ZF09.4._J+ZF09.4._L)-(BP02.1.1.1._A+BP02.1.2.1._A+BP02.2.1._A),2)=0,"Weryfikacja formuły OK","Błędna wartość formuły walidacyjnej"))</f>
        <v>Weryfikacja formuły OK</v>
      </c>
    </row>
    <row r="85" spans="1:8" x14ac:dyDescent="0.25">
      <c r="A85" s="441" t="s">
        <v>1988</v>
      </c>
      <c r="B85" s="441" t="s">
        <v>1770</v>
      </c>
      <c r="C85" s="442" t="s">
        <v>1774</v>
      </c>
      <c r="D85" s="443" t="s">
        <v>1673</v>
      </c>
      <c r="E85" s="442" t="s">
        <v>1775</v>
      </c>
      <c r="F85" s="441">
        <v>0</v>
      </c>
      <c r="G85" s="441" t="s">
        <v>1854</v>
      </c>
      <c r="H85" s="508" t="str">
        <f>IF(AND(ISBLANK('PLK02'!D46),ISBLANK('ZF06'!D31)),"W trakcie weryfikacji",IF(ROUND((PLK02.10._A)-(ZF06.3._G),2)=0,"Weryfikacja formuły OK","Błędna wartość formuły walidacyjnej"))</f>
        <v>Weryfikacja formuły OK</v>
      </c>
    </row>
    <row r="86" spans="1:8" x14ac:dyDescent="0.25">
      <c r="A86" s="441" t="s">
        <v>1989</v>
      </c>
      <c r="B86" s="441" t="s">
        <v>1770</v>
      </c>
      <c r="C86" s="442" t="s">
        <v>1776</v>
      </c>
      <c r="D86" s="443" t="s">
        <v>1673</v>
      </c>
      <c r="E86" s="442" t="s">
        <v>1775</v>
      </c>
      <c r="F86" s="441">
        <v>0</v>
      </c>
      <c r="G86" s="441" t="s">
        <v>1854</v>
      </c>
      <c r="H86" s="508" t="str">
        <f>IF(AND(ISBLANK('PKZ02'!D31),ISBLANK('ZF06'!D31)),"W trakcie weryfikacji",IF(ROUND((PKZ02.1._A)-(ZF06.3._G),2)=0,"Weryfikacja formuły OK","Błędna wartość formuły walidacyjnej"))</f>
        <v>Weryfikacja formuły OK</v>
      </c>
    </row>
    <row r="87" spans="1:8" x14ac:dyDescent="0.25">
      <c r="A87" s="441" t="s">
        <v>1990</v>
      </c>
      <c r="B87" s="441"/>
      <c r="C87" s="442" t="s">
        <v>1777</v>
      </c>
      <c r="D87" s="443" t="s">
        <v>1673</v>
      </c>
      <c r="E87" s="442" t="s">
        <v>1778</v>
      </c>
      <c r="F87" s="441">
        <v>0</v>
      </c>
      <c r="G87" s="441" t="s">
        <v>1854</v>
      </c>
      <c r="H87" s="508" t="str">
        <f>IF(AND(ISBLANK('PKZ02'!D31),ISBLANK('ZF06'!D31)),"W trakcie weryfikacji",IF(ROUND((PKZ02.1.1._A)-(ZF06.1._G),2)=0,"Weryfikacja formuły OK","Błędna wartość formuły walidacyjnej"))</f>
        <v>Weryfikacja formuły OK</v>
      </c>
    </row>
    <row r="88" spans="1:8" x14ac:dyDescent="0.25">
      <c r="A88" s="441" t="s">
        <v>1991</v>
      </c>
      <c r="B88" s="441"/>
      <c r="C88" s="442" t="s">
        <v>1779</v>
      </c>
      <c r="D88" s="443" t="s">
        <v>1673</v>
      </c>
      <c r="E88" s="442" t="s">
        <v>1780</v>
      </c>
      <c r="F88" s="441">
        <v>0</v>
      </c>
      <c r="G88" s="441" t="s">
        <v>1854</v>
      </c>
      <c r="H88" s="508" t="str">
        <f>IF(AND(ISBLANK('PKZ02'!D31),ISBLANK('ZF06'!D31)),"W trakcie weryfikacji",IF(ROUND((PKZ02.1.2._A)-(ZF06.2._G),2)=0,"Weryfikacja formuły OK","Błędna wartość formuły walidacyjnej"))</f>
        <v>Weryfikacja formuły OK</v>
      </c>
    </row>
    <row r="90" spans="1:8" x14ac:dyDescent="0.25">
      <c r="C90" s="483" t="s">
        <v>1798</v>
      </c>
      <c r="D90" s="484"/>
      <c r="E90" s="483" t="s">
        <v>1799</v>
      </c>
    </row>
    <row r="91" spans="1:8" ht="30" x14ac:dyDescent="0.25">
      <c r="C91" s="444" t="s">
        <v>1800</v>
      </c>
      <c r="D91" s="443"/>
      <c r="E91" s="442" t="s">
        <v>1801</v>
      </c>
    </row>
    <row r="92" spans="1:8" ht="30" x14ac:dyDescent="0.25">
      <c r="C92" s="442" t="s">
        <v>508</v>
      </c>
      <c r="D92" s="443"/>
      <c r="E92" s="442" t="s">
        <v>1802</v>
      </c>
    </row>
    <row r="93" spans="1:8" ht="30" x14ac:dyDescent="0.25">
      <c r="C93" s="444" t="s">
        <v>558</v>
      </c>
      <c r="D93" s="443"/>
      <c r="E93" s="442" t="s">
        <v>1803</v>
      </c>
    </row>
    <row r="94" spans="1:8" ht="30" x14ac:dyDescent="0.25">
      <c r="C94" s="444" t="s">
        <v>607</v>
      </c>
      <c r="D94" s="443"/>
      <c r="E94" s="442" t="s">
        <v>1803</v>
      </c>
    </row>
    <row r="95" spans="1:8" ht="30" x14ac:dyDescent="0.25">
      <c r="C95" s="444" t="s">
        <v>693</v>
      </c>
      <c r="D95" s="443"/>
      <c r="E95" s="442" t="s">
        <v>1803</v>
      </c>
    </row>
    <row r="96" spans="1:8" ht="30" x14ac:dyDescent="0.25">
      <c r="C96" s="445" t="s">
        <v>694</v>
      </c>
      <c r="D96" s="443"/>
      <c r="E96" s="442" t="s">
        <v>1803</v>
      </c>
    </row>
    <row r="97" spans="3:5" x14ac:dyDescent="0.25">
      <c r="C97" s="446" t="s">
        <v>1607</v>
      </c>
      <c r="D97" s="443"/>
      <c r="E97" s="442" t="s">
        <v>1804</v>
      </c>
    </row>
    <row r="98" spans="3:5" x14ac:dyDescent="0.25">
      <c r="C98" s="447" t="s">
        <v>1609</v>
      </c>
      <c r="D98" s="443"/>
      <c r="E98" s="442" t="s">
        <v>1804</v>
      </c>
    </row>
    <row r="99" spans="3:5" x14ac:dyDescent="0.25">
      <c r="C99" s="447" t="s">
        <v>1621</v>
      </c>
      <c r="D99" s="443"/>
      <c r="E99" s="442" t="s">
        <v>1804</v>
      </c>
    </row>
    <row r="100" spans="3:5" x14ac:dyDescent="0.25">
      <c r="C100" s="448" t="s">
        <v>1622</v>
      </c>
      <c r="D100" s="443"/>
      <c r="E100" s="442" t="s">
        <v>1804</v>
      </c>
    </row>
    <row r="101" spans="3:5" ht="30" x14ac:dyDescent="0.25">
      <c r="C101" s="448" t="s">
        <v>695</v>
      </c>
      <c r="D101" s="443"/>
      <c r="E101" s="442" t="s">
        <v>1803</v>
      </c>
    </row>
    <row r="102" spans="3:5" ht="30" x14ac:dyDescent="0.25">
      <c r="C102" s="448" t="s">
        <v>697</v>
      </c>
      <c r="D102" s="443"/>
      <c r="E102" s="442" t="s">
        <v>1803</v>
      </c>
    </row>
    <row r="103" spans="3:5" ht="30" x14ac:dyDescent="0.25">
      <c r="C103" s="448" t="s">
        <v>698</v>
      </c>
      <c r="D103" s="443"/>
      <c r="E103" s="442" t="s">
        <v>1803</v>
      </c>
    </row>
    <row r="104" spans="3:5" ht="30" x14ac:dyDescent="0.25">
      <c r="C104" s="448" t="s">
        <v>715</v>
      </c>
      <c r="D104" s="443"/>
      <c r="E104" s="442" t="s">
        <v>1803</v>
      </c>
    </row>
    <row r="105" spans="3:5" ht="30" x14ac:dyDescent="0.25">
      <c r="C105" s="448" t="s">
        <v>755</v>
      </c>
      <c r="D105" s="443"/>
      <c r="E105" s="442" t="s">
        <v>1805</v>
      </c>
    </row>
    <row r="106" spans="3:5" ht="30" x14ac:dyDescent="0.25">
      <c r="C106" s="448" t="s">
        <v>756</v>
      </c>
      <c r="D106" s="443"/>
      <c r="E106" s="442" t="s">
        <v>1806</v>
      </c>
    </row>
    <row r="107" spans="3:5" ht="30" x14ac:dyDescent="0.25">
      <c r="C107" s="448" t="s">
        <v>800</v>
      </c>
      <c r="D107" s="443"/>
      <c r="E107" s="442" t="s">
        <v>1806</v>
      </c>
    </row>
    <row r="108" spans="3:5" ht="30" x14ac:dyDescent="0.25">
      <c r="C108" s="448" t="s">
        <v>801</v>
      </c>
      <c r="D108" s="443"/>
      <c r="E108" s="442" t="s">
        <v>1806</v>
      </c>
    </row>
    <row r="109" spans="3:5" ht="30" x14ac:dyDescent="0.25">
      <c r="C109" s="448" t="s">
        <v>815</v>
      </c>
      <c r="D109" s="443"/>
      <c r="E109" s="442" t="s">
        <v>1805</v>
      </c>
    </row>
    <row r="110" spans="3:5" ht="30" x14ac:dyDescent="0.25">
      <c r="C110" s="448" t="s">
        <v>816</v>
      </c>
      <c r="D110" s="443"/>
      <c r="E110" s="442" t="s">
        <v>1807</v>
      </c>
    </row>
    <row r="111" spans="3:5" ht="30" x14ac:dyDescent="0.25">
      <c r="C111" s="448" t="s">
        <v>816</v>
      </c>
      <c r="D111" s="443"/>
      <c r="E111" s="442" t="s">
        <v>1808</v>
      </c>
    </row>
    <row r="112" spans="3:5" ht="30" x14ac:dyDescent="0.25">
      <c r="C112" s="448" t="s">
        <v>820</v>
      </c>
      <c r="D112" s="443"/>
      <c r="E112" s="442" t="s">
        <v>1803</v>
      </c>
    </row>
    <row r="113" spans="3:5" ht="30" x14ac:dyDescent="0.25">
      <c r="C113" s="448" t="s">
        <v>821</v>
      </c>
      <c r="D113" s="443"/>
      <c r="E113" s="442" t="s">
        <v>1803</v>
      </c>
    </row>
    <row r="114" spans="3:5" ht="30" x14ac:dyDescent="0.25">
      <c r="C114" s="448" t="s">
        <v>822</v>
      </c>
      <c r="D114" s="443"/>
      <c r="E114" s="442" t="s">
        <v>1809</v>
      </c>
    </row>
    <row r="115" spans="3:5" ht="30" x14ac:dyDescent="0.25">
      <c r="C115" s="448" t="s">
        <v>822</v>
      </c>
      <c r="D115" s="443"/>
      <c r="E115" s="442" t="s">
        <v>1810</v>
      </c>
    </row>
    <row r="116" spans="3:5" ht="30" x14ac:dyDescent="0.25">
      <c r="C116" s="448" t="s">
        <v>823</v>
      </c>
      <c r="D116" s="443"/>
      <c r="E116" s="442" t="s">
        <v>1803</v>
      </c>
    </row>
    <row r="117" spans="3:5" ht="30" x14ac:dyDescent="0.25">
      <c r="C117" s="448" t="s">
        <v>824</v>
      </c>
      <c r="D117" s="443"/>
      <c r="E117" s="442" t="s">
        <v>1803</v>
      </c>
    </row>
    <row r="118" spans="3:5" ht="30" x14ac:dyDescent="0.25">
      <c r="C118" s="449" t="s">
        <v>825</v>
      </c>
      <c r="D118" s="443"/>
      <c r="E118" s="442" t="s">
        <v>1811</v>
      </c>
    </row>
    <row r="119" spans="3:5" ht="30" x14ac:dyDescent="0.25">
      <c r="C119" s="449" t="s">
        <v>865</v>
      </c>
      <c r="D119" s="443"/>
      <c r="E119" s="442" t="s">
        <v>1812</v>
      </c>
    </row>
    <row r="120" spans="3:5" ht="30" x14ac:dyDescent="0.25">
      <c r="C120" s="449" t="s">
        <v>865</v>
      </c>
      <c r="D120" s="443"/>
      <c r="E120" s="442" t="s">
        <v>1813</v>
      </c>
    </row>
    <row r="121" spans="3:5" ht="30" x14ac:dyDescent="0.25">
      <c r="C121" s="449" t="s">
        <v>866</v>
      </c>
      <c r="D121" s="443"/>
      <c r="E121" s="442" t="s">
        <v>1803</v>
      </c>
    </row>
    <row r="122" spans="3:5" ht="30" x14ac:dyDescent="0.25">
      <c r="C122" s="449" t="s">
        <v>868</v>
      </c>
      <c r="D122" s="443"/>
      <c r="E122" s="442" t="s">
        <v>1803</v>
      </c>
    </row>
    <row r="123" spans="3:5" ht="30" x14ac:dyDescent="0.25">
      <c r="C123" s="449" t="s">
        <v>867</v>
      </c>
      <c r="D123" s="443"/>
      <c r="E123" s="442" t="s">
        <v>1803</v>
      </c>
    </row>
    <row r="124" spans="3:5" ht="30" x14ac:dyDescent="0.25">
      <c r="C124" s="442" t="s">
        <v>1627</v>
      </c>
      <c r="D124" s="443"/>
      <c r="E124" s="442" t="s">
        <v>1811</v>
      </c>
    </row>
    <row r="125" spans="3:5" ht="30" x14ac:dyDescent="0.25">
      <c r="C125" s="449" t="s">
        <v>880</v>
      </c>
      <c r="D125" s="443"/>
      <c r="E125" s="442" t="s">
        <v>1803</v>
      </c>
    </row>
    <row r="126" spans="3:5" x14ac:dyDescent="0.25">
      <c r="C126" s="449" t="s">
        <v>1630</v>
      </c>
      <c r="D126" s="443"/>
      <c r="E126" s="442" t="s">
        <v>1804</v>
      </c>
    </row>
    <row r="127" spans="3:5" ht="30" x14ac:dyDescent="0.25">
      <c r="C127" s="442" t="s">
        <v>881</v>
      </c>
      <c r="D127" s="443"/>
      <c r="E127" s="442" t="s">
        <v>1803</v>
      </c>
    </row>
    <row r="128" spans="3:5" x14ac:dyDescent="0.25">
      <c r="C128" s="442" t="s">
        <v>1631</v>
      </c>
      <c r="D128" s="443"/>
      <c r="E128" s="442" t="s">
        <v>1804</v>
      </c>
    </row>
    <row r="129" spans="3:5" ht="30" x14ac:dyDescent="0.25">
      <c r="C129" s="442" t="s">
        <v>1632</v>
      </c>
      <c r="D129" s="443"/>
      <c r="E129" s="442" t="s">
        <v>1814</v>
      </c>
    </row>
    <row r="130" spans="3:5" ht="30" x14ac:dyDescent="0.25">
      <c r="C130" s="449" t="s">
        <v>1635</v>
      </c>
      <c r="D130" s="443"/>
      <c r="E130" s="442" t="s">
        <v>1804</v>
      </c>
    </row>
    <row r="131" spans="3:5" ht="30" x14ac:dyDescent="0.25">
      <c r="C131" s="442" t="s">
        <v>890</v>
      </c>
      <c r="D131" s="443"/>
      <c r="E131" s="442" t="s">
        <v>1815</v>
      </c>
    </row>
    <row r="132" spans="3:5" ht="30" x14ac:dyDescent="0.25">
      <c r="C132" s="442" t="s">
        <v>890</v>
      </c>
      <c r="D132" s="443"/>
      <c r="E132" s="442" t="s">
        <v>1816</v>
      </c>
    </row>
    <row r="133" spans="3:5" ht="30" x14ac:dyDescent="0.25">
      <c r="C133" s="449" t="s">
        <v>1636</v>
      </c>
      <c r="D133" s="443"/>
      <c r="E133" s="442" t="s">
        <v>1804</v>
      </c>
    </row>
    <row r="134" spans="3:5" ht="30" x14ac:dyDescent="0.25">
      <c r="C134" s="449" t="s">
        <v>891</v>
      </c>
      <c r="D134" s="443"/>
      <c r="E134" s="442" t="s">
        <v>1812</v>
      </c>
    </row>
    <row r="135" spans="3:5" ht="30" x14ac:dyDescent="0.25">
      <c r="C135" s="442" t="s">
        <v>892</v>
      </c>
      <c r="D135" s="443"/>
      <c r="E135" s="442" t="s">
        <v>1817</v>
      </c>
    </row>
    <row r="136" spans="3:5" ht="45" x14ac:dyDescent="0.25">
      <c r="C136" s="449" t="s">
        <v>896</v>
      </c>
      <c r="D136" s="443"/>
      <c r="E136" s="442" t="s">
        <v>1807</v>
      </c>
    </row>
    <row r="137" spans="3:5" ht="45" x14ac:dyDescent="0.25">
      <c r="C137" s="442" t="s">
        <v>897</v>
      </c>
      <c r="D137" s="443"/>
      <c r="E137" s="442" t="s">
        <v>1807</v>
      </c>
    </row>
    <row r="138" spans="3:5" ht="60" x14ac:dyDescent="0.25">
      <c r="C138" s="442" t="s">
        <v>898</v>
      </c>
      <c r="D138" s="443"/>
      <c r="E138" s="442" t="s">
        <v>1804</v>
      </c>
    </row>
    <row r="139" spans="3:5" ht="60" x14ac:dyDescent="0.25">
      <c r="C139" s="442" t="s">
        <v>899</v>
      </c>
      <c r="D139" s="443"/>
      <c r="E139" s="442" t="s">
        <v>1804</v>
      </c>
    </row>
    <row r="140" spans="3:5" ht="105" x14ac:dyDescent="0.25">
      <c r="C140" s="442" t="s">
        <v>900</v>
      </c>
      <c r="D140" s="443"/>
      <c r="E140" s="442" t="s">
        <v>1804</v>
      </c>
    </row>
    <row r="141" spans="3:5" ht="105" x14ac:dyDescent="0.25">
      <c r="C141" s="442" t="s">
        <v>906</v>
      </c>
      <c r="D141" s="443"/>
      <c r="E141" s="442" t="s">
        <v>1804</v>
      </c>
    </row>
    <row r="142" spans="3:5" ht="45" x14ac:dyDescent="0.25">
      <c r="C142" s="442" t="s">
        <v>907</v>
      </c>
      <c r="D142" s="443"/>
      <c r="E142" s="442" t="s">
        <v>1817</v>
      </c>
    </row>
    <row r="143" spans="3:5" ht="45" x14ac:dyDescent="0.25">
      <c r="C143" s="442" t="s">
        <v>907</v>
      </c>
      <c r="D143" s="443"/>
      <c r="E143" s="442" t="s">
        <v>1818</v>
      </c>
    </row>
    <row r="144" spans="3:5" ht="30" x14ac:dyDescent="0.25">
      <c r="C144" s="442" t="s">
        <v>950</v>
      </c>
      <c r="D144" s="443"/>
      <c r="E144" s="442" t="s">
        <v>1811</v>
      </c>
    </row>
    <row r="145" spans="3:5" ht="30" x14ac:dyDescent="0.25">
      <c r="C145" s="442" t="s">
        <v>952</v>
      </c>
      <c r="D145" s="443"/>
      <c r="E145" s="442" t="s">
        <v>1807</v>
      </c>
    </row>
    <row r="146" spans="3:5" ht="45" x14ac:dyDescent="0.25">
      <c r="C146" s="442" t="s">
        <v>972</v>
      </c>
      <c r="D146" s="443"/>
      <c r="E146" s="442" t="s">
        <v>1819</v>
      </c>
    </row>
    <row r="147" spans="3:5" ht="45" x14ac:dyDescent="0.25">
      <c r="C147" s="442" t="s">
        <v>985</v>
      </c>
      <c r="D147" s="443"/>
      <c r="E147" s="442" t="s">
        <v>1809</v>
      </c>
    </row>
    <row r="148" spans="3:5" ht="45" x14ac:dyDescent="0.25">
      <c r="C148" s="442" t="s">
        <v>996</v>
      </c>
      <c r="D148" s="443"/>
      <c r="E148" s="442" t="s">
        <v>1820</v>
      </c>
    </row>
    <row r="149" spans="3:5" ht="45" x14ac:dyDescent="0.25">
      <c r="C149" s="442" t="s">
        <v>1009</v>
      </c>
      <c r="D149" s="443"/>
      <c r="E149" s="442" t="s">
        <v>1821</v>
      </c>
    </row>
    <row r="150" spans="3:5" ht="45" x14ac:dyDescent="0.25">
      <c r="C150" s="442" t="s">
        <v>1642</v>
      </c>
      <c r="D150" s="443"/>
      <c r="E150" s="442" t="s">
        <v>1815</v>
      </c>
    </row>
    <row r="151" spans="3:5" ht="45" x14ac:dyDescent="0.25">
      <c r="C151" s="442" t="s">
        <v>1010</v>
      </c>
      <c r="D151" s="443"/>
      <c r="E151" s="442" t="s">
        <v>1815</v>
      </c>
    </row>
    <row r="152" spans="3:5" ht="30" x14ac:dyDescent="0.25">
      <c r="C152" s="442" t="s">
        <v>1050</v>
      </c>
      <c r="D152" s="443"/>
      <c r="E152" s="442" t="s">
        <v>1822</v>
      </c>
    </row>
    <row r="153" spans="3:5" ht="30" x14ac:dyDescent="0.25">
      <c r="C153" s="442" t="s">
        <v>1051</v>
      </c>
      <c r="D153" s="443"/>
      <c r="E153" s="442" t="s">
        <v>1822</v>
      </c>
    </row>
    <row r="154" spans="3:5" ht="30" x14ac:dyDescent="0.25">
      <c r="C154" s="442" t="s">
        <v>1052</v>
      </c>
      <c r="D154" s="443"/>
      <c r="E154" s="442" t="s">
        <v>1806</v>
      </c>
    </row>
    <row r="155" spans="3:5" ht="30" x14ac:dyDescent="0.25">
      <c r="C155" s="442" t="s">
        <v>1053</v>
      </c>
      <c r="D155" s="443"/>
      <c r="E155" s="442" t="s">
        <v>1806</v>
      </c>
    </row>
    <row r="156" spans="3:5" ht="30" x14ac:dyDescent="0.25">
      <c r="C156" s="442" t="s">
        <v>1054</v>
      </c>
      <c r="D156" s="443"/>
      <c r="E156" s="442" t="s">
        <v>1811</v>
      </c>
    </row>
    <row r="157" spans="3:5" ht="45" x14ac:dyDescent="0.25">
      <c r="C157" s="442" t="s">
        <v>1057</v>
      </c>
      <c r="D157" s="443"/>
      <c r="E157" s="442" t="s">
        <v>1805</v>
      </c>
    </row>
    <row r="158" spans="3:5" ht="30" x14ac:dyDescent="0.25">
      <c r="C158" s="442" t="s">
        <v>1058</v>
      </c>
      <c r="D158" s="443"/>
      <c r="E158" s="442" t="s">
        <v>1805</v>
      </c>
    </row>
    <row r="159" spans="3:5" ht="60" x14ac:dyDescent="0.25">
      <c r="C159" s="442" t="s">
        <v>1059</v>
      </c>
      <c r="D159" s="443"/>
      <c r="E159" s="442" t="s">
        <v>1804</v>
      </c>
    </row>
    <row r="160" spans="3:5" ht="30" x14ac:dyDescent="0.25">
      <c r="C160" s="442" t="s">
        <v>1060</v>
      </c>
      <c r="D160" s="443"/>
      <c r="E160" s="442" t="s">
        <v>1812</v>
      </c>
    </row>
    <row r="161" spans="3:5" ht="30" x14ac:dyDescent="0.25">
      <c r="C161" s="442" t="s">
        <v>1086</v>
      </c>
      <c r="D161" s="443"/>
      <c r="E161" s="442" t="s">
        <v>1812</v>
      </c>
    </row>
    <row r="162" spans="3:5" ht="45" x14ac:dyDescent="0.25">
      <c r="C162" s="442" t="s">
        <v>1085</v>
      </c>
      <c r="D162" s="443"/>
      <c r="E162" s="442" t="s">
        <v>1815</v>
      </c>
    </row>
    <row r="163" spans="3:5" ht="30" x14ac:dyDescent="0.25">
      <c r="C163" s="442" t="s">
        <v>1087</v>
      </c>
      <c r="D163" s="443"/>
      <c r="E163" s="442" t="s">
        <v>1803</v>
      </c>
    </row>
    <row r="164" spans="3:5" ht="30" x14ac:dyDescent="0.25">
      <c r="C164" s="442" t="s">
        <v>1648</v>
      </c>
      <c r="D164" s="443"/>
      <c r="E164" s="442" t="s">
        <v>1804</v>
      </c>
    </row>
    <row r="165" spans="3:5" ht="30" x14ac:dyDescent="0.25">
      <c r="C165" s="442" t="s">
        <v>1088</v>
      </c>
      <c r="D165" s="443"/>
      <c r="E165" s="442" t="s">
        <v>1812</v>
      </c>
    </row>
    <row r="166" spans="3:5" ht="30" x14ac:dyDescent="0.25">
      <c r="C166" s="442" t="s">
        <v>1176</v>
      </c>
      <c r="D166" s="443"/>
      <c r="E166" s="442" t="s">
        <v>1812</v>
      </c>
    </row>
    <row r="167" spans="3:5" ht="30" x14ac:dyDescent="0.25">
      <c r="C167" s="442" t="s">
        <v>1190</v>
      </c>
      <c r="D167" s="443"/>
      <c r="E167" s="442" t="s">
        <v>1811</v>
      </c>
    </row>
    <row r="168" spans="3:5" ht="30" x14ac:dyDescent="0.25">
      <c r="C168" s="442" t="s">
        <v>1212</v>
      </c>
      <c r="D168" s="443"/>
      <c r="E168" s="442" t="s">
        <v>1807</v>
      </c>
    </row>
    <row r="169" spans="3:5" ht="30" x14ac:dyDescent="0.25">
      <c r="C169" s="442" t="s">
        <v>1223</v>
      </c>
      <c r="D169" s="443"/>
      <c r="E169" s="442" t="s">
        <v>1811</v>
      </c>
    </row>
    <row r="170" spans="3:5" ht="45" x14ac:dyDescent="0.25">
      <c r="C170" s="442" t="s">
        <v>1224</v>
      </c>
      <c r="D170" s="443"/>
      <c r="E170" s="442" t="s">
        <v>1817</v>
      </c>
    </row>
    <row r="171" spans="3:5" ht="45" x14ac:dyDescent="0.25">
      <c r="C171" s="442" t="s">
        <v>1270</v>
      </c>
      <c r="D171" s="443"/>
      <c r="E171" s="442" t="s">
        <v>1817</v>
      </c>
    </row>
    <row r="172" spans="3:5" ht="30" x14ac:dyDescent="0.25">
      <c r="C172" s="442" t="s">
        <v>1271</v>
      </c>
      <c r="D172" s="443"/>
      <c r="E172" s="442" t="s">
        <v>1819</v>
      </c>
    </row>
    <row r="173" spans="3:5" ht="30" x14ac:dyDescent="0.25">
      <c r="C173" s="442" t="s">
        <v>1650</v>
      </c>
      <c r="D173" s="443"/>
      <c r="E173" s="442" t="s">
        <v>1804</v>
      </c>
    </row>
    <row r="174" spans="3:5" ht="30" x14ac:dyDescent="0.25">
      <c r="C174" s="442" t="s">
        <v>1652</v>
      </c>
      <c r="D174" s="443"/>
      <c r="E174" s="442" t="s">
        <v>1804</v>
      </c>
    </row>
    <row r="175" spans="3:5" x14ac:dyDescent="0.25">
      <c r="C175" s="442" t="s">
        <v>1651</v>
      </c>
      <c r="D175" s="443"/>
      <c r="E175" s="442" t="s">
        <v>1804</v>
      </c>
    </row>
    <row r="176" spans="3:5" ht="30" x14ac:dyDescent="0.25">
      <c r="C176" s="442" t="s">
        <v>1272</v>
      </c>
      <c r="D176" s="443"/>
      <c r="E176" s="442" t="s">
        <v>1807</v>
      </c>
    </row>
    <row r="177" spans="3:5" ht="30" x14ac:dyDescent="0.25">
      <c r="C177" s="442" t="s">
        <v>1274</v>
      </c>
      <c r="D177" s="443"/>
      <c r="E177" s="442" t="s">
        <v>1807</v>
      </c>
    </row>
    <row r="178" spans="3:5" ht="30" x14ac:dyDescent="0.25">
      <c r="C178" s="442" t="s">
        <v>1275</v>
      </c>
      <c r="D178" s="443"/>
      <c r="E178" s="442" t="s">
        <v>1807</v>
      </c>
    </row>
    <row r="179" spans="3:5" ht="30" x14ac:dyDescent="0.25">
      <c r="C179" s="442" t="s">
        <v>1276</v>
      </c>
      <c r="D179" s="443"/>
      <c r="E179" s="442" t="s">
        <v>1805</v>
      </c>
    </row>
    <row r="180" spans="3:5" ht="30" x14ac:dyDescent="0.25">
      <c r="C180" s="442" t="s">
        <v>1277</v>
      </c>
      <c r="D180" s="443"/>
      <c r="E180" s="442" t="s">
        <v>1803</v>
      </c>
    </row>
    <row r="181" spans="3:5" ht="30" x14ac:dyDescent="0.25">
      <c r="C181" s="442" t="s">
        <v>1278</v>
      </c>
      <c r="D181" s="443"/>
      <c r="E181" s="442" t="s">
        <v>1803</v>
      </c>
    </row>
    <row r="182" spans="3:5" ht="30" x14ac:dyDescent="0.25">
      <c r="C182" s="442" t="s">
        <v>1279</v>
      </c>
      <c r="D182" s="443"/>
      <c r="E182" s="442" t="s">
        <v>1803</v>
      </c>
    </row>
    <row r="183" spans="3:5" ht="30" x14ac:dyDescent="0.25">
      <c r="C183" s="442" t="s">
        <v>1280</v>
      </c>
      <c r="D183" s="443"/>
      <c r="E183" s="442" t="s">
        <v>1803</v>
      </c>
    </row>
    <row r="184" spans="3:5" ht="30" x14ac:dyDescent="0.25">
      <c r="C184" s="442" t="s">
        <v>1281</v>
      </c>
      <c r="D184" s="443"/>
      <c r="E184" s="442" t="s">
        <v>1807</v>
      </c>
    </row>
    <row r="185" spans="3:5" ht="30" x14ac:dyDescent="0.25">
      <c r="C185" s="442" t="s">
        <v>1282</v>
      </c>
      <c r="D185" s="443"/>
      <c r="E185" s="442" t="s">
        <v>1822</v>
      </c>
    </row>
    <row r="186" spans="3:5" ht="30" x14ac:dyDescent="0.25">
      <c r="C186" s="442" t="s">
        <v>1283</v>
      </c>
      <c r="D186" s="443"/>
      <c r="E186" s="442" t="s">
        <v>1822</v>
      </c>
    </row>
    <row r="187" spans="3:5" ht="30" x14ac:dyDescent="0.25">
      <c r="C187" s="442" t="s">
        <v>1284</v>
      </c>
      <c r="D187" s="443"/>
      <c r="E187" s="442" t="s">
        <v>1805</v>
      </c>
    </row>
    <row r="188" spans="3:5" ht="30" x14ac:dyDescent="0.25">
      <c r="C188" s="442" t="s">
        <v>1286</v>
      </c>
      <c r="D188" s="443"/>
      <c r="E188" s="442" t="s">
        <v>1803</v>
      </c>
    </row>
    <row r="189" spans="3:5" ht="30" x14ac:dyDescent="0.25">
      <c r="C189" s="442" t="s">
        <v>1287</v>
      </c>
      <c r="D189" s="443"/>
      <c r="E189" s="442" t="s">
        <v>1803</v>
      </c>
    </row>
    <row r="190" spans="3:5" ht="30" x14ac:dyDescent="0.25">
      <c r="C190" s="442" t="s">
        <v>1314</v>
      </c>
      <c r="D190" s="443"/>
      <c r="E190" s="442" t="s">
        <v>1811</v>
      </c>
    </row>
    <row r="191" spans="3:5" ht="30" x14ac:dyDescent="0.25">
      <c r="C191" s="442" t="s">
        <v>1332</v>
      </c>
      <c r="D191" s="443"/>
      <c r="E191" s="442" t="s">
        <v>1806</v>
      </c>
    </row>
    <row r="192" spans="3:5" ht="45" x14ac:dyDescent="0.25">
      <c r="C192" s="442" t="s">
        <v>1333</v>
      </c>
      <c r="D192" s="443"/>
      <c r="E192" s="442" t="s">
        <v>1803</v>
      </c>
    </row>
    <row r="193" spans="3:5" ht="30" x14ac:dyDescent="0.25">
      <c r="C193" s="442" t="s">
        <v>1378</v>
      </c>
      <c r="D193" s="443"/>
      <c r="E193" s="442" t="s">
        <v>1823</v>
      </c>
    </row>
    <row r="194" spans="3:5" ht="30" x14ac:dyDescent="0.25">
      <c r="C194" s="442" t="s">
        <v>1431</v>
      </c>
      <c r="D194" s="443"/>
      <c r="E194" s="442" t="s">
        <v>1803</v>
      </c>
    </row>
    <row r="195" spans="3:5" x14ac:dyDescent="0.25">
      <c r="C195" s="442" t="s">
        <v>1660</v>
      </c>
      <c r="D195" s="443"/>
      <c r="E195" s="442" t="s">
        <v>1804</v>
      </c>
    </row>
    <row r="196" spans="3:5" ht="30" x14ac:dyDescent="0.25">
      <c r="C196" s="442" t="s">
        <v>1474</v>
      </c>
      <c r="D196" s="443"/>
      <c r="E196" s="442" t="s">
        <v>1803</v>
      </c>
    </row>
    <row r="197" spans="3:5" ht="30" x14ac:dyDescent="0.25">
      <c r="C197" s="442" t="s">
        <v>1487</v>
      </c>
      <c r="D197" s="443"/>
      <c r="E197" s="442" t="s">
        <v>1803</v>
      </c>
    </row>
    <row r="198" spans="3:5" ht="45" x14ac:dyDescent="0.25">
      <c r="C198" s="442" t="s">
        <v>1488</v>
      </c>
      <c r="D198" s="443"/>
      <c r="E198" s="442" t="s">
        <v>1806</v>
      </c>
    </row>
    <row r="199" spans="3:5" ht="45" x14ac:dyDescent="0.25">
      <c r="C199" s="442" t="s">
        <v>1489</v>
      </c>
      <c r="D199" s="443"/>
      <c r="E199" s="442" t="s">
        <v>1811</v>
      </c>
    </row>
    <row r="200" spans="3:5" ht="30" x14ac:dyDescent="0.25">
      <c r="C200" s="442" t="s">
        <v>1490</v>
      </c>
      <c r="D200" s="443"/>
      <c r="E200" s="442" t="s">
        <v>1805</v>
      </c>
    </row>
  </sheetData>
  <sortState ref="B3:G136">
    <sortCondition descending="1" ref="G3:G136"/>
    <sortCondition ref="B3:B136"/>
  </sortState>
  <mergeCells count="1">
    <mergeCell ref="C3:F3"/>
  </mergeCells>
  <conditionalFormatting sqref="H5:H29 H31:H88">
    <cfRule type="cellIs" dxfId="209" priority="6" operator="equal">
      <formula>"Błędna wartość formuły walidacyjnej"</formula>
    </cfRule>
    <cfRule type="cellIs" dxfId="208" priority="7" operator="equal">
      <formula>"Weryfikacja formuły OK"</formula>
    </cfRule>
  </conditionalFormatting>
  <conditionalFormatting sqref="H1">
    <cfRule type="containsText" dxfId="207" priority="3" operator="containsText" text="Arkusz jest zwalidowany poprawnie">
      <formula>NOT(ISERROR(SEARCH("Arkusz jest zwalidowany poprawnie",H1)))</formula>
    </cfRule>
  </conditionalFormatting>
  <conditionalFormatting sqref="H30">
    <cfRule type="cellIs" dxfId="206" priority="1" operator="equal">
      <formula>"Błędna wartość formuły walidacyjnej"</formula>
    </cfRule>
    <cfRule type="cellIs" dxfId="205" priority="2" operator="equal">
      <formula>"Weryfikacja formuły OK"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D6" sqref="D6:F8"/>
    </sheetView>
  </sheetViews>
  <sheetFormatPr defaultRowHeight="15" x14ac:dyDescent="0.25"/>
  <cols>
    <col min="1" max="1" width="9.140625" style="234"/>
    <col min="2" max="2" width="8.28515625" style="250" customWidth="1"/>
    <col min="3" max="3" width="51.85546875" style="250" customWidth="1"/>
    <col min="4" max="4" width="21.5703125" style="250" customWidth="1"/>
    <col min="5" max="5" width="20.5703125" style="250" customWidth="1"/>
    <col min="6" max="6" width="21.85546875" style="250" customWidth="1"/>
    <col min="7" max="7" width="25.7109375" style="250" customWidth="1"/>
    <col min="8" max="8" width="22.85546875" customWidth="1"/>
  </cols>
  <sheetData>
    <row r="1" spans="2:8" ht="15.75" x14ac:dyDescent="0.25">
      <c r="B1" s="206" t="s">
        <v>1</v>
      </c>
      <c r="G1" s="2" t="s">
        <v>1606</v>
      </c>
    </row>
    <row r="2" spans="2:8" x14ac:dyDescent="0.25">
      <c r="B2" s="251" t="s">
        <v>1622</v>
      </c>
    </row>
    <row r="3" spans="2:8" ht="15.75" thickBot="1" x14ac:dyDescent="0.3"/>
    <row r="4" spans="2:8" ht="45" x14ac:dyDescent="0.25">
      <c r="B4" s="934" t="s">
        <v>383</v>
      </c>
      <c r="C4" s="936" t="s">
        <v>384</v>
      </c>
      <c r="D4" s="252" t="s">
        <v>1623</v>
      </c>
      <c r="E4" s="253" t="s">
        <v>385</v>
      </c>
      <c r="F4" s="254" t="s">
        <v>386</v>
      </c>
      <c r="G4" s="255" t="s">
        <v>387</v>
      </c>
    </row>
    <row r="5" spans="2:8" ht="15.75" thickBot="1" x14ac:dyDescent="0.3">
      <c r="B5" s="935"/>
      <c r="C5" s="937"/>
      <c r="D5" s="256" t="s">
        <v>126</v>
      </c>
      <c r="E5" s="257" t="s">
        <v>127</v>
      </c>
      <c r="F5" s="258" t="s">
        <v>128</v>
      </c>
      <c r="G5" s="259" t="s">
        <v>129</v>
      </c>
    </row>
    <row r="6" spans="2:8" x14ac:dyDescent="0.25">
      <c r="B6" s="260" t="s">
        <v>388</v>
      </c>
      <c r="C6" s="261" t="s">
        <v>389</v>
      </c>
      <c r="D6" s="355"/>
      <c r="E6" s="356"/>
      <c r="F6" s="357"/>
      <c r="G6" s="459"/>
      <c r="H6" s="325" t="str">
        <f t="shared" ref="H6:H11" si="0">IF(COUNTBLANK(D6:F6)=3,"",IF(COUNTBLANK(D6:F6)=0,"Weryfikacja wiersza OK","Należy wypełnić wiersz"))</f>
        <v/>
      </c>
    </row>
    <row r="7" spans="2:8" x14ac:dyDescent="0.25">
      <c r="B7" s="262" t="s">
        <v>390</v>
      </c>
      <c r="C7" s="263" t="s">
        <v>391</v>
      </c>
      <c r="D7" s="358"/>
      <c r="E7" s="359"/>
      <c r="F7" s="360"/>
      <c r="G7" s="460"/>
      <c r="H7" s="325" t="str">
        <f t="shared" si="0"/>
        <v/>
      </c>
    </row>
    <row r="8" spans="2:8" ht="30" x14ac:dyDescent="0.25">
      <c r="B8" s="262" t="s">
        <v>392</v>
      </c>
      <c r="C8" s="264" t="s">
        <v>393</v>
      </c>
      <c r="D8" s="358"/>
      <c r="E8" s="359"/>
      <c r="F8" s="360"/>
      <c r="G8" s="460"/>
      <c r="H8" s="325" t="str">
        <f t="shared" si="0"/>
        <v/>
      </c>
    </row>
    <row r="9" spans="2:8" x14ac:dyDescent="0.25">
      <c r="B9" s="262" t="s">
        <v>394</v>
      </c>
      <c r="C9" s="263" t="s">
        <v>395</v>
      </c>
      <c r="D9" s="358"/>
      <c r="E9" s="359"/>
      <c r="F9" s="360"/>
      <c r="G9" s="460"/>
      <c r="H9" s="325" t="str">
        <f t="shared" si="0"/>
        <v/>
      </c>
    </row>
    <row r="10" spans="2:8" x14ac:dyDescent="0.25">
      <c r="B10" s="262" t="s">
        <v>396</v>
      </c>
      <c r="C10" s="263" t="s">
        <v>397</v>
      </c>
      <c r="D10" s="358"/>
      <c r="E10" s="359"/>
      <c r="F10" s="360"/>
      <c r="G10" s="460"/>
      <c r="H10" s="325" t="str">
        <f t="shared" si="0"/>
        <v/>
      </c>
    </row>
    <row r="11" spans="2:8" ht="30" x14ac:dyDescent="0.25">
      <c r="B11" s="262" t="s">
        <v>398</v>
      </c>
      <c r="C11" s="264" t="s">
        <v>399</v>
      </c>
      <c r="D11" s="358"/>
      <c r="E11" s="359"/>
      <c r="F11" s="360"/>
      <c r="G11" s="460"/>
      <c r="H11" s="325" t="str">
        <f t="shared" si="0"/>
        <v/>
      </c>
    </row>
    <row r="12" spans="2:8" x14ac:dyDescent="0.25">
      <c r="B12" s="262" t="s">
        <v>400</v>
      </c>
      <c r="C12" s="264" t="s">
        <v>401</v>
      </c>
      <c r="D12" s="461"/>
      <c r="E12" s="462"/>
      <c r="F12" s="463"/>
      <c r="G12" s="361"/>
      <c r="H12" s="325" t="str">
        <f>IF(ISBLANK(G12),"",IF(ISNUMBER(G12),"Weryfikacja wiersza OK","Wartość w kolumnie D musi być liczbą"))</f>
        <v/>
      </c>
    </row>
    <row r="13" spans="2:8" ht="15.75" thickBot="1" x14ac:dyDescent="0.3">
      <c r="B13" s="265" t="s">
        <v>402</v>
      </c>
      <c r="C13" s="266" t="s">
        <v>283</v>
      </c>
      <c r="D13" s="464"/>
      <c r="E13" s="465"/>
      <c r="F13" s="466"/>
      <c r="G13" s="362"/>
      <c r="H13" s="325" t="str">
        <f>IF(ISBLANK(G13),"",IF(ISNUMBER(G13),"Weryfikacja wiersza OK","Wartość w kolumnie D musi być liczbą"))</f>
        <v/>
      </c>
    </row>
    <row r="15" spans="2:8" x14ac:dyDescent="0.25">
      <c r="C15" s="329"/>
      <c r="D15" s="330" t="str">
        <f>IF(COUNTBLANK(D6:D11)=6,"",IF(COUNTBLANK(D6:D11)=0,IF(ROUND(SUM(D6:D10)-D11,2)=0,"OK","W formularzu WK03 suma wartości wykazywanych w kolumnie A jest niezgodna w podsumowaniem tej kolumny w ostatnim wierszu"),"W trakcie wprowadzania"))</f>
        <v/>
      </c>
      <c r="E15" s="330" t="str">
        <f>IF(COUNTBLANK(E6:E11)=6,"",IF(COUNTBLANK(E6:E11)=0,IF(ROUND(SUM(E6:E10)-E11,2)=0,"OK","W formularzu WK03 suma wartości wykazywanych w kolumnie B jest niezgodna w podsumowaniem tej kolumny w ostatnim wierszu"),"W trakcie wprowadzania"))</f>
        <v/>
      </c>
      <c r="F15" s="330" t="str">
        <f>IF(COUNTBLANK(F6:F11)=6,"",IF(COUNTBLANK(F6:F11)=0,IF(ROUND(SUM(F6:F10)-F11,2)=0,"OK","W formularzu WK03 suma wartości wykazywanych w kolumnie C jest niezgodna w podsumowaniem tej kolumny w ostatnim wierszu"),"W trakcie wprowadzania"))</f>
        <v/>
      </c>
      <c r="G15" s="330" t="str">
        <f>IF(COUNTBLANK(G12:G13)=2,"",IF(COUNTBLANK(G12:G13)=0,IF(ROUND(WK03.8._D-9.375%*WK03.7._D,2)=0,"OK","W formularzu WK03 wartość wymogu kapitałowego z tytułu ryzyka operacyjnego jest niezgodna z iloczynem współczynnika wynikającego z rozporządzenia Ministra Finansów oraz średnią wartością wykazywanych zysków z ostatnich lat przez kasę"),"W trakcie wprowadzania"))</f>
        <v/>
      </c>
    </row>
    <row r="16" spans="2:8" x14ac:dyDescent="0.25">
      <c r="C16" s="503" t="str">
        <f>IF(COUNTBLANK(D15:G15)=4,"",IF(COUNTIFS(D15:G15,"OK")=4,"Arkusz jest zwalidowany poprawnie","Arkusz jest niepoprawny"))</f>
        <v/>
      </c>
      <c r="D16" s="503"/>
      <c r="E16" s="503"/>
      <c r="F16" s="503"/>
      <c r="G16" s="503"/>
    </row>
  </sheetData>
  <sheetProtection formatCells="0" formatColumns="0" formatRows="0"/>
  <mergeCells count="2">
    <mergeCell ref="B4:B5"/>
    <mergeCell ref="C4:C5"/>
  </mergeCells>
  <conditionalFormatting sqref="H6:H13">
    <cfRule type="containsText" dxfId="169" priority="3" operator="containsText" text="Weryfikacja wiersza OK">
      <formula>NOT(ISERROR(SEARCH("Weryfikacja wiersza OK",H6)))</formula>
    </cfRule>
  </conditionalFormatting>
  <conditionalFormatting sqref="D15:G15">
    <cfRule type="containsText" dxfId="168" priority="2" operator="containsText" text="OK">
      <formula>NOT(ISERROR(SEARCH("OK",D15)))</formula>
    </cfRule>
  </conditionalFormatting>
  <conditionalFormatting sqref="C16:G16">
    <cfRule type="containsText" dxfId="167" priority="1" operator="containsText" text="Arkusz jest zwalidowany poprawnie">
      <formula>NOT(ISERROR(SEARCH("Arkusz jest zwalidowany poprawnie",C16)))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1"/>
  <sheetViews>
    <sheetView workbookViewId="0">
      <selection activeCell="D14" sqref="B4:D14"/>
    </sheetView>
  </sheetViews>
  <sheetFormatPr defaultRowHeight="15" x14ac:dyDescent="0.25"/>
  <cols>
    <col min="2" max="2" width="12.140625" customWidth="1"/>
    <col min="3" max="3" width="55.85546875" bestFit="1" customWidth="1"/>
    <col min="4" max="4" width="13.5703125" customWidth="1"/>
  </cols>
  <sheetData>
    <row r="1" spans="2:5" ht="15.75" x14ac:dyDescent="0.25">
      <c r="B1" s="206" t="s">
        <v>1</v>
      </c>
      <c r="D1" s="2" t="s">
        <v>1606</v>
      </c>
    </row>
    <row r="2" spans="2:5" x14ac:dyDescent="0.25">
      <c r="B2" s="251" t="s">
        <v>698</v>
      </c>
    </row>
    <row r="3" spans="2:5" ht="15.75" thickBot="1" x14ac:dyDescent="0.3"/>
    <row r="4" spans="2:5" ht="30" x14ac:dyDescent="0.25">
      <c r="B4" s="938" t="s">
        <v>699</v>
      </c>
      <c r="C4" s="939"/>
      <c r="D4" s="550" t="s">
        <v>11</v>
      </c>
    </row>
    <row r="5" spans="2:5" ht="15.75" thickBot="1" x14ac:dyDescent="0.3">
      <c r="B5" s="940"/>
      <c r="C5" s="941"/>
      <c r="D5" s="563" t="s">
        <v>126</v>
      </c>
    </row>
    <row r="6" spans="2:5" x14ac:dyDescent="0.25">
      <c r="B6" s="586" t="s">
        <v>700</v>
      </c>
      <c r="C6" s="565" t="s">
        <v>243</v>
      </c>
      <c r="D6" s="571"/>
      <c r="E6" s="325" t="str">
        <f>IF(ISBLANK(D6),"",IF(ISNUMBER(D6),"Weryfikacja wiersza OK","Wartość w kolumnie a musi być liczbą"))</f>
        <v/>
      </c>
    </row>
    <row r="7" spans="2:5" x14ac:dyDescent="0.25">
      <c r="B7" s="587" t="s">
        <v>701</v>
      </c>
      <c r="C7" s="526" t="s">
        <v>702</v>
      </c>
      <c r="D7" s="572"/>
      <c r="E7" s="325" t="str">
        <f t="shared" ref="E7:E14" si="0">IF(ISBLANK(D7),"",IF(ISNUMBER(D7),"Weryfikacja wiersza OK","Wartość w kolumnie a musi być liczbą"))</f>
        <v/>
      </c>
    </row>
    <row r="8" spans="2:5" x14ac:dyDescent="0.25">
      <c r="B8" s="587" t="s">
        <v>703</v>
      </c>
      <c r="C8" s="526" t="s">
        <v>704</v>
      </c>
      <c r="D8" s="572"/>
      <c r="E8" s="325" t="str">
        <f t="shared" si="0"/>
        <v/>
      </c>
    </row>
    <row r="9" spans="2:5" x14ac:dyDescent="0.25">
      <c r="B9" s="587" t="s">
        <v>705</v>
      </c>
      <c r="C9" s="557" t="s">
        <v>706</v>
      </c>
      <c r="D9" s="572"/>
      <c r="E9" s="325" t="str">
        <f t="shared" si="0"/>
        <v/>
      </c>
    </row>
    <row r="10" spans="2:5" x14ac:dyDescent="0.25">
      <c r="B10" s="587" t="s">
        <v>707</v>
      </c>
      <c r="C10" s="526" t="s">
        <v>708</v>
      </c>
      <c r="D10" s="572"/>
      <c r="E10" s="325" t="str">
        <f t="shared" si="0"/>
        <v/>
      </c>
    </row>
    <row r="11" spans="2:5" x14ac:dyDescent="0.25">
      <c r="B11" s="587" t="s">
        <v>709</v>
      </c>
      <c r="C11" s="526" t="s">
        <v>710</v>
      </c>
      <c r="D11" s="572"/>
      <c r="E11" s="325" t="str">
        <f t="shared" si="0"/>
        <v/>
      </c>
    </row>
    <row r="12" spans="2:5" x14ac:dyDescent="0.25">
      <c r="B12" s="587" t="s">
        <v>711</v>
      </c>
      <c r="C12" s="526" t="s">
        <v>241</v>
      </c>
      <c r="D12" s="572"/>
      <c r="E12" s="325" t="str">
        <f t="shared" si="0"/>
        <v/>
      </c>
    </row>
    <row r="13" spans="2:5" ht="15.75" thickBot="1" x14ac:dyDescent="0.3">
      <c r="B13" s="588" t="s">
        <v>712</v>
      </c>
      <c r="C13" s="589" t="s">
        <v>713</v>
      </c>
      <c r="D13" s="590"/>
      <c r="E13" s="325" t="str">
        <f t="shared" si="0"/>
        <v/>
      </c>
    </row>
    <row r="14" spans="2:5" ht="15.75" thickBot="1" x14ac:dyDescent="0.3">
      <c r="B14" s="591" t="s">
        <v>714</v>
      </c>
      <c r="C14" s="592" t="s">
        <v>84</v>
      </c>
      <c r="D14" s="593"/>
      <c r="E14" s="325" t="str">
        <f t="shared" si="0"/>
        <v/>
      </c>
    </row>
    <row r="15" spans="2:5" ht="19.5" customHeight="1" x14ac:dyDescent="0.25"/>
    <row r="16" spans="2:5" x14ac:dyDescent="0.25">
      <c r="C16" s="2" t="s">
        <v>1827</v>
      </c>
    </row>
    <row r="17" spans="3:4" x14ac:dyDescent="0.25">
      <c r="C17" t="s">
        <v>700</v>
      </c>
      <c r="D17" s="481" t="str">
        <f>IF(D6="","",IF(ROUND(SUM(D7:D8),2)=ROUND(D6,2),"OK","Błąd sumy częściowej"))</f>
        <v/>
      </c>
    </row>
    <row r="18" spans="3:4" x14ac:dyDescent="0.25">
      <c r="C18" t="s">
        <v>705</v>
      </c>
      <c r="D18" s="481" t="str">
        <f>IF(D9="","",IF(ROUND(SUM(D10:D13),2)=ROUND(D9,2),"OK","Błąd sumy częściowej"))</f>
        <v/>
      </c>
    </row>
    <row r="19" spans="3:4" x14ac:dyDescent="0.25">
      <c r="C19" t="s">
        <v>714</v>
      </c>
      <c r="D19" s="481" t="str">
        <f>IF(D14="","",IF(ROUND(SUM(D6,D9),2)=ROUND(D14,2),"OK","Błąd sumy częściowej"))</f>
        <v/>
      </c>
    </row>
    <row r="21" spans="3:4" x14ac:dyDescent="0.25">
      <c r="C21" s="14" t="s">
        <v>1852</v>
      </c>
      <c r="D21" s="481" t="str">
        <f>IF(COUNTBLANK(E6:E14)=9,"",IF(AND(COUNTIF(E6:E14,"Weryfikacja wiersza OK")=9,COUNTIF(D17:D19,"OK")=3),"Arkusz jest zwalidowany poprawnie","Arkusz jest niepoprawny"))</f>
        <v/>
      </c>
    </row>
  </sheetData>
  <mergeCells count="1">
    <mergeCell ref="B4:C5"/>
  </mergeCells>
  <conditionalFormatting sqref="E6:E14">
    <cfRule type="containsText" dxfId="166" priority="3" operator="containsText" text="Weryfikacja wiersza OK">
      <formula>NOT(ISERROR(SEARCH("Weryfikacja wiersza OK",E6)))</formula>
    </cfRule>
  </conditionalFormatting>
  <conditionalFormatting sqref="D17:D19">
    <cfRule type="containsText" dxfId="165" priority="2" operator="containsText" text="OK">
      <formula>NOT(ISERROR(SEARCH("OK",D17)))</formula>
    </cfRule>
  </conditionalFormatting>
  <conditionalFormatting sqref="D21">
    <cfRule type="containsText" dxfId="164" priority="1" operator="containsText" text="Arkusz jest zwalidowany poprawnie">
      <formula>NOT(ISERROR(SEARCH("Arkusz jest zwalidowany poprawnie",D21)))</formula>
    </cfRule>
  </conditionalFormatting>
  <pageMargins left="0.7" right="0.7" top="0.75" bottom="0.75" header="0.3" footer="0.3"/>
  <pageSetup paperSize="9" orientation="portrait" r:id="rId1"/>
  <ignoredErrors>
    <ignoredError sqref="D18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1"/>
  <sheetViews>
    <sheetView workbookViewId="0">
      <selection activeCell="B4" sqref="B4:D23"/>
    </sheetView>
  </sheetViews>
  <sheetFormatPr defaultRowHeight="15" x14ac:dyDescent="0.25"/>
  <cols>
    <col min="2" max="2" width="12.140625" customWidth="1"/>
    <col min="3" max="3" width="60.7109375" bestFit="1" customWidth="1"/>
    <col min="4" max="4" width="13.5703125" customWidth="1"/>
  </cols>
  <sheetData>
    <row r="1" spans="2:5" ht="15.75" x14ac:dyDescent="0.25">
      <c r="B1" s="206" t="s">
        <v>1</v>
      </c>
      <c r="D1" s="2" t="s">
        <v>1606</v>
      </c>
    </row>
    <row r="2" spans="2:5" x14ac:dyDescent="0.25">
      <c r="B2" s="251" t="s">
        <v>715</v>
      </c>
    </row>
    <row r="3" spans="2:5" ht="15.75" thickBot="1" x14ac:dyDescent="0.3"/>
    <row r="4" spans="2:5" ht="30" x14ac:dyDescent="0.25">
      <c r="B4" s="938" t="s">
        <v>519</v>
      </c>
      <c r="C4" s="939"/>
      <c r="D4" s="550" t="s">
        <v>11</v>
      </c>
    </row>
    <row r="5" spans="2:5" ht="15.75" thickBot="1" x14ac:dyDescent="0.3">
      <c r="B5" s="940"/>
      <c r="C5" s="941"/>
      <c r="D5" s="563" t="s">
        <v>126</v>
      </c>
    </row>
    <row r="6" spans="2:5" x14ac:dyDescent="0.25">
      <c r="B6" s="586" t="s">
        <v>716</v>
      </c>
      <c r="C6" s="565" t="s">
        <v>438</v>
      </c>
      <c r="D6" s="571"/>
      <c r="E6" s="325" t="str">
        <f>IF(ISBLANK(D6),"",IF(ISNUMBER(D6),"Weryfikacja wiersza OK","Wartość w kolumnie a musi być liczbą"))</f>
        <v/>
      </c>
    </row>
    <row r="7" spans="2:5" x14ac:dyDescent="0.25">
      <c r="B7" s="587" t="s">
        <v>717</v>
      </c>
      <c r="C7" s="526" t="s">
        <v>77</v>
      </c>
      <c r="D7" s="572"/>
      <c r="E7" s="325" t="str">
        <f t="shared" ref="E7:E23" si="0">IF(ISBLANK(D7),"",IF(ISNUMBER(D7),"Weryfikacja wiersza OK","Wartość w kolumnie a musi być liczbą"))</f>
        <v/>
      </c>
    </row>
    <row r="8" spans="2:5" x14ac:dyDescent="0.25">
      <c r="B8" s="587" t="s">
        <v>718</v>
      </c>
      <c r="C8" s="526" t="s">
        <v>78</v>
      </c>
      <c r="D8" s="572"/>
      <c r="E8" s="325" t="str">
        <f t="shared" si="0"/>
        <v/>
      </c>
    </row>
    <row r="9" spans="2:5" x14ac:dyDescent="0.25">
      <c r="B9" s="587" t="s">
        <v>719</v>
      </c>
      <c r="C9" s="526" t="s">
        <v>17</v>
      </c>
      <c r="D9" s="572"/>
      <c r="E9" s="325" t="str">
        <f t="shared" si="0"/>
        <v/>
      </c>
    </row>
    <row r="10" spans="2:5" x14ac:dyDescent="0.25">
      <c r="B10" s="587" t="s">
        <v>720</v>
      </c>
      <c r="C10" s="526" t="s">
        <v>33</v>
      </c>
      <c r="D10" s="572"/>
      <c r="E10" s="325" t="str">
        <f t="shared" si="0"/>
        <v/>
      </c>
    </row>
    <row r="11" spans="2:5" x14ac:dyDescent="0.25">
      <c r="B11" s="587" t="s">
        <v>721</v>
      </c>
      <c r="C11" s="557" t="s">
        <v>237</v>
      </c>
      <c r="D11" s="572"/>
      <c r="E11" s="325" t="str">
        <f t="shared" si="0"/>
        <v/>
      </c>
    </row>
    <row r="12" spans="2:5" x14ac:dyDescent="0.25">
      <c r="B12" s="587" t="s">
        <v>722</v>
      </c>
      <c r="C12" s="526" t="s">
        <v>82</v>
      </c>
      <c r="D12" s="572"/>
      <c r="E12" s="325" t="str">
        <f t="shared" si="0"/>
        <v/>
      </c>
    </row>
    <row r="13" spans="2:5" x14ac:dyDescent="0.25">
      <c r="B13" s="587" t="s">
        <v>723</v>
      </c>
      <c r="C13" s="526" t="s">
        <v>724</v>
      </c>
      <c r="D13" s="572"/>
      <c r="E13" s="325" t="str">
        <f t="shared" si="0"/>
        <v/>
      </c>
    </row>
    <row r="14" spans="2:5" x14ac:dyDescent="0.25">
      <c r="B14" s="587" t="s">
        <v>725</v>
      </c>
      <c r="C14" s="526" t="s">
        <v>33</v>
      </c>
      <c r="D14" s="572"/>
      <c r="E14" s="325" t="str">
        <f t="shared" si="0"/>
        <v/>
      </c>
    </row>
    <row r="15" spans="2:5" x14ac:dyDescent="0.25">
      <c r="B15" s="587" t="s">
        <v>726</v>
      </c>
      <c r="C15" s="557" t="s">
        <v>727</v>
      </c>
      <c r="D15" s="572"/>
      <c r="E15" s="325" t="str">
        <f t="shared" si="0"/>
        <v/>
      </c>
    </row>
    <row r="16" spans="2:5" x14ac:dyDescent="0.25">
      <c r="B16" s="587" t="s">
        <v>728</v>
      </c>
      <c r="C16" s="526" t="s">
        <v>55</v>
      </c>
      <c r="D16" s="572"/>
      <c r="E16" s="325" t="str">
        <f t="shared" si="0"/>
        <v/>
      </c>
    </row>
    <row r="17" spans="2:5" x14ac:dyDescent="0.25">
      <c r="B17" s="587" t="s">
        <v>729</v>
      </c>
      <c r="C17" s="526" t="s">
        <v>56</v>
      </c>
      <c r="D17" s="572"/>
      <c r="E17" s="325" t="str">
        <f t="shared" si="0"/>
        <v/>
      </c>
    </row>
    <row r="18" spans="2:5" x14ac:dyDescent="0.25">
      <c r="B18" s="587" t="s">
        <v>730</v>
      </c>
      <c r="C18" s="526" t="s">
        <v>57</v>
      </c>
      <c r="D18" s="572"/>
      <c r="E18" s="325" t="str">
        <f t="shared" si="0"/>
        <v/>
      </c>
    </row>
    <row r="19" spans="2:5" x14ac:dyDescent="0.25">
      <c r="B19" s="587" t="s">
        <v>731</v>
      </c>
      <c r="C19" s="526" t="s">
        <v>58</v>
      </c>
      <c r="D19" s="572"/>
      <c r="E19" s="325" t="str">
        <f t="shared" si="0"/>
        <v/>
      </c>
    </row>
    <row r="20" spans="2:5" x14ac:dyDescent="0.25">
      <c r="B20" s="587" t="s">
        <v>732</v>
      </c>
      <c r="C20" s="526" t="s">
        <v>60</v>
      </c>
      <c r="D20" s="572"/>
      <c r="E20" s="325" t="str">
        <f t="shared" si="0"/>
        <v/>
      </c>
    </row>
    <row r="21" spans="2:5" ht="30" x14ac:dyDescent="0.25">
      <c r="B21" s="587" t="s">
        <v>733</v>
      </c>
      <c r="C21" s="526" t="s">
        <v>59</v>
      </c>
      <c r="D21" s="572"/>
      <c r="E21" s="325" t="str">
        <f t="shared" si="0"/>
        <v/>
      </c>
    </row>
    <row r="22" spans="2:5" ht="15.75" thickBot="1" x14ac:dyDescent="0.3">
      <c r="B22" s="588" t="s">
        <v>734</v>
      </c>
      <c r="C22" s="589" t="s">
        <v>33</v>
      </c>
      <c r="D22" s="590"/>
      <c r="E22" s="325" t="str">
        <f t="shared" si="0"/>
        <v/>
      </c>
    </row>
    <row r="23" spans="2:5" ht="15.75" thickBot="1" x14ac:dyDescent="0.3">
      <c r="B23" s="591" t="s">
        <v>735</v>
      </c>
      <c r="C23" s="592" t="s">
        <v>84</v>
      </c>
      <c r="D23" s="593"/>
      <c r="E23" s="325" t="str">
        <f t="shared" si="0"/>
        <v/>
      </c>
    </row>
    <row r="25" spans="2:5" x14ac:dyDescent="0.25">
      <c r="C25" s="2" t="s">
        <v>1827</v>
      </c>
    </row>
    <row r="26" spans="2:5" x14ac:dyDescent="0.25">
      <c r="C26" t="s">
        <v>716</v>
      </c>
      <c r="D26" s="481" t="str">
        <f>IF(D6="","",IF(ROUND(SUM(D7:D10),2)=ROUND(D6,2),"OK","Błąd sumy częściowej"))</f>
        <v/>
      </c>
    </row>
    <row r="27" spans="2:5" x14ac:dyDescent="0.25">
      <c r="C27" t="s">
        <v>721</v>
      </c>
      <c r="D27" s="481" t="str">
        <f>IF(D11="","",IF(ROUND(SUM(D12:D14),2)=ROUND(D11,2),"OK","Błąd sumy częściowej"))</f>
        <v/>
      </c>
    </row>
    <row r="28" spans="2:5" x14ac:dyDescent="0.25">
      <c r="C28" t="s">
        <v>726</v>
      </c>
      <c r="D28" s="481" t="str">
        <f>IF(D15="","",IF(ROUND(SUM(D16:D22),2)=ROUND(D15,2),"OK","Błąd sumy częściowej"))</f>
        <v/>
      </c>
    </row>
    <row r="29" spans="2:5" x14ac:dyDescent="0.25">
      <c r="C29" t="s">
        <v>735</v>
      </c>
      <c r="D29" s="481" t="str">
        <f>IF(D23="","",IF(ROUND(SUM(D6, D11, D15),2)=ROUND(D23,2),"OK","Błąd sumy częściowej"))</f>
        <v/>
      </c>
    </row>
    <row r="31" spans="2:5" x14ac:dyDescent="0.25">
      <c r="C31" s="14" t="s">
        <v>1852</v>
      </c>
      <c r="D31" s="481" t="str">
        <f>IF(COUNTBLANK(E6:E23)=18,"",IF(AND(COUNTIF(E6:E23,"Weryfikacja wiersza OK")=18,COUNTIF(D26:D29,"OK")=4),"Arkusz jest zwalidowany poprawnie","Arkusz jest niepoprawny"))</f>
        <v/>
      </c>
    </row>
  </sheetData>
  <mergeCells count="1">
    <mergeCell ref="B4:C5"/>
  </mergeCells>
  <conditionalFormatting sqref="E6:E23">
    <cfRule type="containsText" dxfId="163" priority="3" operator="containsText" text="Weryfikacja wiersza OK">
      <formula>NOT(ISERROR(SEARCH("Weryfikacja wiersza OK",E6)))</formula>
    </cfRule>
  </conditionalFormatting>
  <conditionalFormatting sqref="D26:D29">
    <cfRule type="containsText" dxfId="162" priority="2" operator="containsText" text="OK">
      <formula>NOT(ISERROR(SEARCH("OK",D26)))</formula>
    </cfRule>
  </conditionalFormatting>
  <conditionalFormatting sqref="D31">
    <cfRule type="containsText" dxfId="161" priority="1" operator="containsText" text="Arkusz jest zwalidowany poprawnie">
      <formula>NOT(ISERROR(SEARCH("Arkusz jest zwalidowany poprawnie",D31)))</formula>
    </cfRule>
  </conditionalFormatting>
  <pageMargins left="0.7" right="0.7" top="0.75" bottom="0.75" header="0.3" footer="0.3"/>
  <pageSetup paperSize="9" orientation="portrait" r:id="rId1"/>
  <ignoredErrors>
    <ignoredError sqref="D27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4"/>
  <sheetViews>
    <sheetView workbookViewId="0">
      <selection activeCell="B4" sqref="B4:E23"/>
    </sheetView>
  </sheetViews>
  <sheetFormatPr defaultRowHeight="15" x14ac:dyDescent="0.25"/>
  <cols>
    <col min="1" max="2" width="9.140625" style="5"/>
    <col min="3" max="3" width="63.7109375" style="5" bestFit="1" customWidth="1"/>
    <col min="4" max="5" width="13.5703125" style="5" customWidth="1"/>
    <col min="6" max="6" width="23.42578125" style="5" customWidth="1"/>
    <col min="7" max="16384" width="9.140625" style="5"/>
  </cols>
  <sheetData>
    <row r="1" spans="2:7" ht="15.75" x14ac:dyDescent="0.25">
      <c r="B1" s="206" t="s">
        <v>1</v>
      </c>
      <c r="E1" s="2" t="s">
        <v>1606</v>
      </c>
    </row>
    <row r="2" spans="2:7" x14ac:dyDescent="0.25">
      <c r="B2" s="251" t="s">
        <v>755</v>
      </c>
    </row>
    <row r="3" spans="2:7" ht="15.75" thickBot="1" x14ac:dyDescent="0.3"/>
    <row r="4" spans="2:7" ht="30" x14ac:dyDescent="0.25">
      <c r="B4" s="938" t="s">
        <v>524</v>
      </c>
      <c r="C4" s="939"/>
      <c r="D4" s="594" t="s">
        <v>736</v>
      </c>
      <c r="E4" s="595" t="s">
        <v>11</v>
      </c>
    </row>
    <row r="5" spans="2:7" ht="15.75" thickBot="1" x14ac:dyDescent="0.3">
      <c r="B5" s="940"/>
      <c r="C5" s="941"/>
      <c r="D5" s="596" t="s">
        <v>126</v>
      </c>
      <c r="E5" s="597" t="s">
        <v>127</v>
      </c>
    </row>
    <row r="6" spans="2:7" x14ac:dyDescent="0.25">
      <c r="B6" s="586" t="s">
        <v>737</v>
      </c>
      <c r="C6" s="565" t="s">
        <v>438</v>
      </c>
      <c r="D6" s="598"/>
      <c r="E6" s="599"/>
      <c r="F6" s="325" t="str">
        <f>IF(COUNTBLANK(D6:E6)=2,"",IF(COUNTBLANK(D6:E6)=0,"Weryfikacja wiersza OK","Należy wypełnić wszystkie pola w bieżącym wierszu"))</f>
        <v/>
      </c>
      <c r="G6" s="325"/>
    </row>
    <row r="7" spans="2:7" x14ac:dyDescent="0.25">
      <c r="B7" s="587" t="s">
        <v>738</v>
      </c>
      <c r="C7" s="526" t="s">
        <v>77</v>
      </c>
      <c r="D7" s="548"/>
      <c r="E7" s="600"/>
      <c r="F7" s="325" t="str">
        <f t="shared" ref="F7:F23" si="0">IF(COUNTBLANK(D7:E7)=2,"",IF(COUNTBLANK(D7:E7)=0,"Weryfikacja wiersza OK","Należy wypełnić wszystkie pola w bieżącym wierszu"))</f>
        <v/>
      </c>
      <c r="G7" s="325"/>
    </row>
    <row r="8" spans="2:7" x14ac:dyDescent="0.25">
      <c r="B8" s="587" t="s">
        <v>739</v>
      </c>
      <c r="C8" s="526" t="s">
        <v>78</v>
      </c>
      <c r="D8" s="548"/>
      <c r="E8" s="600"/>
      <c r="F8" s="325" t="str">
        <f t="shared" si="0"/>
        <v/>
      </c>
      <c r="G8" s="325"/>
    </row>
    <row r="9" spans="2:7" x14ac:dyDescent="0.25">
      <c r="B9" s="587" t="s">
        <v>740</v>
      </c>
      <c r="C9" s="526" t="s">
        <v>17</v>
      </c>
      <c r="D9" s="548"/>
      <c r="E9" s="600"/>
      <c r="F9" s="325" t="str">
        <f t="shared" si="0"/>
        <v/>
      </c>
      <c r="G9" s="325"/>
    </row>
    <row r="10" spans="2:7" x14ac:dyDescent="0.25">
      <c r="B10" s="587" t="s">
        <v>741</v>
      </c>
      <c r="C10" s="526" t="s">
        <v>33</v>
      </c>
      <c r="D10" s="548"/>
      <c r="E10" s="600"/>
      <c r="F10" s="325" t="str">
        <f t="shared" si="0"/>
        <v/>
      </c>
      <c r="G10" s="325"/>
    </row>
    <row r="11" spans="2:7" x14ac:dyDescent="0.25">
      <c r="B11" s="587" t="s">
        <v>742</v>
      </c>
      <c r="C11" s="557" t="s">
        <v>237</v>
      </c>
      <c r="D11" s="601"/>
      <c r="E11" s="602"/>
      <c r="F11" s="325" t="str">
        <f t="shared" si="0"/>
        <v/>
      </c>
      <c r="G11" s="325"/>
    </row>
    <row r="12" spans="2:7" x14ac:dyDescent="0.25">
      <c r="B12" s="587" t="s">
        <v>743</v>
      </c>
      <c r="C12" s="526" t="s">
        <v>82</v>
      </c>
      <c r="D12" s="548"/>
      <c r="E12" s="600"/>
      <c r="F12" s="325" t="str">
        <f t="shared" si="0"/>
        <v/>
      </c>
      <c r="G12" s="325"/>
    </row>
    <row r="13" spans="2:7" x14ac:dyDescent="0.25">
      <c r="B13" s="587" t="s">
        <v>744</v>
      </c>
      <c r="C13" s="526" t="s">
        <v>724</v>
      </c>
      <c r="D13" s="548"/>
      <c r="E13" s="600"/>
      <c r="F13" s="325" t="str">
        <f t="shared" si="0"/>
        <v/>
      </c>
      <c r="G13" s="325"/>
    </row>
    <row r="14" spans="2:7" x14ac:dyDescent="0.25">
      <c r="B14" s="587" t="s">
        <v>745</v>
      </c>
      <c r="C14" s="526" t="s">
        <v>33</v>
      </c>
      <c r="D14" s="548"/>
      <c r="E14" s="600"/>
      <c r="F14" s="325" t="str">
        <f t="shared" si="0"/>
        <v/>
      </c>
      <c r="G14" s="325"/>
    </row>
    <row r="15" spans="2:7" x14ac:dyDescent="0.25">
      <c r="B15" s="587" t="s">
        <v>746</v>
      </c>
      <c r="C15" s="557" t="s">
        <v>727</v>
      </c>
      <c r="D15" s="601"/>
      <c r="E15" s="602"/>
      <c r="F15" s="325" t="str">
        <f t="shared" si="0"/>
        <v/>
      </c>
      <c r="G15" s="325"/>
    </row>
    <row r="16" spans="2:7" x14ac:dyDescent="0.25">
      <c r="B16" s="587" t="s">
        <v>747</v>
      </c>
      <c r="C16" s="526" t="s">
        <v>55</v>
      </c>
      <c r="D16" s="548"/>
      <c r="E16" s="600"/>
      <c r="F16" s="325" t="str">
        <f t="shared" si="0"/>
        <v/>
      </c>
      <c r="G16" s="325"/>
    </row>
    <row r="17" spans="2:7" x14ac:dyDescent="0.25">
      <c r="B17" s="587" t="s">
        <v>748</v>
      </c>
      <c r="C17" s="526" t="s">
        <v>56</v>
      </c>
      <c r="D17" s="548"/>
      <c r="E17" s="600"/>
      <c r="F17" s="325" t="str">
        <f t="shared" si="0"/>
        <v/>
      </c>
      <c r="G17" s="325"/>
    </row>
    <row r="18" spans="2:7" x14ac:dyDescent="0.25">
      <c r="B18" s="587" t="s">
        <v>749</v>
      </c>
      <c r="C18" s="526" t="s">
        <v>57</v>
      </c>
      <c r="D18" s="548"/>
      <c r="E18" s="600"/>
      <c r="F18" s="325" t="str">
        <f t="shared" si="0"/>
        <v/>
      </c>
      <c r="G18" s="325"/>
    </row>
    <row r="19" spans="2:7" x14ac:dyDescent="0.25">
      <c r="B19" s="587" t="s">
        <v>750</v>
      </c>
      <c r="C19" s="526" t="s">
        <v>58</v>
      </c>
      <c r="D19" s="548"/>
      <c r="E19" s="600"/>
      <c r="F19" s="325" t="str">
        <f t="shared" si="0"/>
        <v/>
      </c>
      <c r="G19" s="325"/>
    </row>
    <row r="20" spans="2:7" x14ac:dyDescent="0.25">
      <c r="B20" s="587" t="s">
        <v>751</v>
      </c>
      <c r="C20" s="526" t="s">
        <v>60</v>
      </c>
      <c r="D20" s="548"/>
      <c r="E20" s="600"/>
      <c r="F20" s="325" t="str">
        <f t="shared" si="0"/>
        <v/>
      </c>
      <c r="G20" s="325"/>
    </row>
    <row r="21" spans="2:7" x14ac:dyDescent="0.25">
      <c r="B21" s="587" t="s">
        <v>752</v>
      </c>
      <c r="C21" s="555" t="s">
        <v>59</v>
      </c>
      <c r="D21" s="548"/>
      <c r="E21" s="600"/>
      <c r="F21" s="325" t="str">
        <f t="shared" si="0"/>
        <v/>
      </c>
      <c r="G21" s="325"/>
    </row>
    <row r="22" spans="2:7" ht="15.75" thickBot="1" x14ac:dyDescent="0.3">
      <c r="B22" s="588" t="s">
        <v>753</v>
      </c>
      <c r="C22" s="589" t="s">
        <v>33</v>
      </c>
      <c r="D22" s="603"/>
      <c r="E22" s="604"/>
      <c r="F22" s="325" t="str">
        <f t="shared" si="0"/>
        <v/>
      </c>
      <c r="G22" s="325"/>
    </row>
    <row r="23" spans="2:7" ht="15.75" thickBot="1" x14ac:dyDescent="0.3">
      <c r="B23" s="591" t="s">
        <v>754</v>
      </c>
      <c r="C23" s="592" t="s">
        <v>84</v>
      </c>
      <c r="D23" s="605"/>
      <c r="E23" s="606"/>
      <c r="F23" s="325" t="str">
        <f t="shared" si="0"/>
        <v/>
      </c>
      <c r="G23" s="325"/>
    </row>
    <row r="25" spans="2:7" x14ac:dyDescent="0.25">
      <c r="C25" s="2" t="s">
        <v>1827</v>
      </c>
      <c r="D25"/>
    </row>
    <row r="26" spans="2:7" x14ac:dyDescent="0.25">
      <c r="B26" s="2"/>
      <c r="C26" s="5" t="s">
        <v>737</v>
      </c>
      <c r="D26" s="481" t="str">
        <f>IF(D6="","",IF(ROUND(SUM(D7:D10),2)=ROUND(D6,2),"OK","Błąd sumy częściowej"))</f>
        <v/>
      </c>
      <c r="E26" s="481" t="str">
        <f>IF(E6="","",IF(ROUND(SUM(E7:E10),2)=ROUND(E6,2),"OK","Błąd sumy częściowej"))</f>
        <v/>
      </c>
    </row>
    <row r="27" spans="2:7" x14ac:dyDescent="0.25">
      <c r="B27" s="2"/>
      <c r="C27" s="5" t="s">
        <v>742</v>
      </c>
      <c r="D27" s="481" t="str">
        <f>IF(D11="","",IF(ROUND(SUM(D12:D14),2)=ROUND(D11,2),"OK","Błąd sumy częściowej"))</f>
        <v/>
      </c>
      <c r="E27" s="481" t="str">
        <f>IF(E11="","",IF(ROUND(SUM(E12:E14),2)=ROUND(E11,2),"OK","Błąd sumy częściowej"))</f>
        <v/>
      </c>
    </row>
    <row r="28" spans="2:7" x14ac:dyDescent="0.25">
      <c r="B28" s="2"/>
      <c r="C28" s="5" t="s">
        <v>746</v>
      </c>
      <c r="D28" s="481" t="str">
        <f>IF(D15="","",IF(ROUND(SUM(D16:D22),2)=ROUND(D15,2),"OK","Błąd sumy częściowej"))</f>
        <v/>
      </c>
      <c r="E28" s="481" t="str">
        <f>IF(E15="","",IF(ROUND(SUM(E16:E22),2)=ROUND(E15,2),"OK","Błąd sumy częściowej"))</f>
        <v/>
      </c>
    </row>
    <row r="29" spans="2:7" x14ac:dyDescent="0.25">
      <c r="B29" s="2"/>
      <c r="C29" s="5" t="s">
        <v>754</v>
      </c>
      <c r="D29" s="481" t="str">
        <f>IF(D23="","",IF(ROUND(SUM(D6, D11, D15),2)=ROUND(D23,2),"OK","Błąd sumy częściowej"))</f>
        <v/>
      </c>
      <c r="E29" s="481" t="str">
        <f>IF(E23="","",IF(ROUND(SUM(E6, E11, E15),2)=ROUND(E23,2),"OK","Błąd sumy częściowej"))</f>
        <v/>
      </c>
    </row>
    <row r="30" spans="2:7" x14ac:dyDescent="0.25">
      <c r="B30" s="2"/>
    </row>
    <row r="31" spans="2:7" x14ac:dyDescent="0.25">
      <c r="B31" s="2"/>
      <c r="C31" s="14" t="s">
        <v>1852</v>
      </c>
      <c r="D31" s="481" t="str">
        <f>IF(COUNTBLANK(F6:F23)=18,"",IF(AND(COUNTIF(F6:F23,"Weryfikacja wiersza OK")=18,COUNTIF(D26:E29,"OK")=8),"Arkusz jest zwalidowany poprawnie","Arkusz jest niepoprawny"))</f>
        <v/>
      </c>
    </row>
    <row r="32" spans="2:7" x14ac:dyDescent="0.25">
      <c r="B32" s="2"/>
      <c r="D32" s="481"/>
    </row>
    <row r="33" spans="4:4" x14ac:dyDescent="0.25">
      <c r="D33" s="481"/>
    </row>
    <row r="34" spans="4:4" x14ac:dyDescent="0.25">
      <c r="D34" s="481"/>
    </row>
  </sheetData>
  <mergeCells count="1">
    <mergeCell ref="B4:C5"/>
  </mergeCells>
  <conditionalFormatting sqref="F6:G23">
    <cfRule type="containsText" dxfId="160" priority="6" operator="containsText" text="Weryfikacja wiersza OK">
      <formula>NOT(ISERROR(SEARCH("Weryfikacja wiersza OK",F6)))</formula>
    </cfRule>
  </conditionalFormatting>
  <conditionalFormatting sqref="F6:G6 F7:F23">
    <cfRule type="cellIs" dxfId="159" priority="5" operator="equal">
      <formula>"Weryfikacja bieżącego wiersza: OK"</formula>
    </cfRule>
  </conditionalFormatting>
  <conditionalFormatting sqref="F7:G23">
    <cfRule type="cellIs" dxfId="158" priority="4" operator="equal">
      <formula>"Weryfikacja bieżącego wiersza: OK"</formula>
    </cfRule>
  </conditionalFormatting>
  <conditionalFormatting sqref="D26:E29">
    <cfRule type="containsText" dxfId="157" priority="3" operator="containsText" text="OK">
      <formula>NOT(ISERROR(SEARCH("OK",D26)))</formula>
    </cfRule>
  </conditionalFormatting>
  <conditionalFormatting sqref="D32:D34">
    <cfRule type="containsText" dxfId="156" priority="2" operator="containsText" text="OK">
      <formula>NOT(ISERROR(SEARCH("OK",D32)))</formula>
    </cfRule>
  </conditionalFormatting>
  <conditionalFormatting sqref="D31">
    <cfRule type="containsText" dxfId="155" priority="1" operator="containsText" text="Arkusz jest zwalidowany poprawnie">
      <formula>NOT(ISERROR(SEARCH("Arkusz jest zwalidowany poprawnie",D31)))</formula>
    </cfRule>
  </conditionalFormatting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9"/>
  <sheetViews>
    <sheetView zoomScale="80" zoomScaleNormal="80" workbookViewId="0">
      <selection activeCell="B4" sqref="B4:H23"/>
    </sheetView>
  </sheetViews>
  <sheetFormatPr defaultRowHeight="15" x14ac:dyDescent="0.25"/>
  <cols>
    <col min="3" max="3" width="65" bestFit="1" customWidth="1"/>
    <col min="4" max="8" width="13.7109375" customWidth="1"/>
  </cols>
  <sheetData>
    <row r="1" spans="2:9" ht="15.75" x14ac:dyDescent="0.25">
      <c r="B1" s="206" t="s">
        <v>1</v>
      </c>
      <c r="H1" s="2" t="s">
        <v>1606</v>
      </c>
    </row>
    <row r="2" spans="2:9" x14ac:dyDescent="0.25">
      <c r="B2" s="251" t="s">
        <v>756</v>
      </c>
    </row>
    <row r="3" spans="2:9" ht="15.75" thickBot="1" x14ac:dyDescent="0.3"/>
    <row r="4" spans="2:9" ht="75" x14ac:dyDescent="0.25">
      <c r="B4" s="938" t="s">
        <v>529</v>
      </c>
      <c r="C4" s="939"/>
      <c r="D4" s="594" t="s">
        <v>736</v>
      </c>
      <c r="E4" s="607" t="s">
        <v>757</v>
      </c>
      <c r="F4" s="607" t="s">
        <v>758</v>
      </c>
      <c r="G4" s="607" t="s">
        <v>18</v>
      </c>
      <c r="H4" s="595" t="s">
        <v>11</v>
      </c>
    </row>
    <row r="5" spans="2:9" ht="15.75" thickBot="1" x14ac:dyDescent="0.3">
      <c r="B5" s="940"/>
      <c r="C5" s="941"/>
      <c r="D5" s="596" t="s">
        <v>126</v>
      </c>
      <c r="E5" s="608" t="s">
        <v>127</v>
      </c>
      <c r="F5" s="608" t="s">
        <v>128</v>
      </c>
      <c r="G5" s="608" t="s">
        <v>129</v>
      </c>
      <c r="H5" s="597" t="s">
        <v>134</v>
      </c>
    </row>
    <row r="6" spans="2:9" ht="16.5" customHeight="1" x14ac:dyDescent="0.25">
      <c r="B6" s="570" t="s">
        <v>759</v>
      </c>
      <c r="C6" s="565" t="s">
        <v>438</v>
      </c>
      <c r="D6" s="598"/>
      <c r="E6" s="609"/>
      <c r="F6" s="609"/>
      <c r="G6" s="609"/>
      <c r="H6" s="609"/>
      <c r="I6" s="325" t="str">
        <f>IF(COUNTBLANK(D6:H6)=5,"",IF(COUNTBLANK(D6:H6)=0,"Weryfikacja wiersza OK","Należy wypełnić wszystkie pola w bieżącym wierszu"))</f>
        <v/>
      </c>
    </row>
    <row r="7" spans="2:9" ht="16.5" customHeight="1" x14ac:dyDescent="0.25">
      <c r="B7" s="521" t="s">
        <v>760</v>
      </c>
      <c r="C7" s="526" t="s">
        <v>77</v>
      </c>
      <c r="D7" s="548"/>
      <c r="E7" s="610"/>
      <c r="F7" s="610"/>
      <c r="G7" s="610"/>
      <c r="H7" s="610"/>
      <c r="I7" s="325" t="str">
        <f t="shared" ref="I7:I23" si="0">IF(COUNTBLANK(D7:H7)=5,"",IF(COUNTBLANK(D7:H7)=0,"Weryfikacja wiersza OK","Należy wypełnić wszystkie pola w bieżącym wierszu"))</f>
        <v/>
      </c>
    </row>
    <row r="8" spans="2:9" ht="16.5" customHeight="1" x14ac:dyDescent="0.25">
      <c r="B8" s="521" t="s">
        <v>761</v>
      </c>
      <c r="C8" s="526" t="s">
        <v>78</v>
      </c>
      <c r="D8" s="548"/>
      <c r="E8" s="610"/>
      <c r="F8" s="610"/>
      <c r="G8" s="610"/>
      <c r="H8" s="610"/>
      <c r="I8" s="325" t="str">
        <f t="shared" si="0"/>
        <v/>
      </c>
    </row>
    <row r="9" spans="2:9" ht="16.5" customHeight="1" x14ac:dyDescent="0.25">
      <c r="B9" s="521" t="s">
        <v>762</v>
      </c>
      <c r="C9" s="526" t="s">
        <v>17</v>
      </c>
      <c r="D9" s="548"/>
      <c r="E9" s="610"/>
      <c r="F9" s="610"/>
      <c r="G9" s="610"/>
      <c r="H9" s="610"/>
      <c r="I9" s="325" t="str">
        <f t="shared" si="0"/>
        <v/>
      </c>
    </row>
    <row r="10" spans="2:9" ht="16.5" customHeight="1" x14ac:dyDescent="0.25">
      <c r="B10" s="521" t="s">
        <v>763</v>
      </c>
      <c r="C10" s="526" t="s">
        <v>33</v>
      </c>
      <c r="D10" s="548"/>
      <c r="E10" s="610"/>
      <c r="F10" s="610"/>
      <c r="G10" s="610"/>
      <c r="H10" s="610"/>
      <c r="I10" s="325" t="str">
        <f t="shared" si="0"/>
        <v/>
      </c>
    </row>
    <row r="11" spans="2:9" ht="16.5" customHeight="1" x14ac:dyDescent="0.25">
      <c r="B11" s="521" t="s">
        <v>764</v>
      </c>
      <c r="C11" s="557" t="s">
        <v>237</v>
      </c>
      <c r="D11" s="601"/>
      <c r="E11" s="611"/>
      <c r="F11" s="611"/>
      <c r="G11" s="611"/>
      <c r="H11" s="611"/>
      <c r="I11" s="325" t="str">
        <f t="shared" si="0"/>
        <v/>
      </c>
    </row>
    <row r="12" spans="2:9" ht="16.5" customHeight="1" x14ac:dyDescent="0.25">
      <c r="B12" s="521" t="s">
        <v>765</v>
      </c>
      <c r="C12" s="526" t="s">
        <v>82</v>
      </c>
      <c r="D12" s="548"/>
      <c r="E12" s="610"/>
      <c r="F12" s="610"/>
      <c r="G12" s="610"/>
      <c r="H12" s="610"/>
      <c r="I12" s="325" t="str">
        <f t="shared" si="0"/>
        <v/>
      </c>
    </row>
    <row r="13" spans="2:9" ht="16.5" customHeight="1" x14ac:dyDescent="0.25">
      <c r="B13" s="521" t="s">
        <v>766</v>
      </c>
      <c r="C13" s="526" t="s">
        <v>724</v>
      </c>
      <c r="D13" s="548"/>
      <c r="E13" s="610"/>
      <c r="F13" s="610"/>
      <c r="G13" s="610"/>
      <c r="H13" s="610"/>
      <c r="I13" s="325" t="str">
        <f t="shared" si="0"/>
        <v/>
      </c>
    </row>
    <row r="14" spans="2:9" ht="16.5" customHeight="1" x14ac:dyDescent="0.25">
      <c r="B14" s="521" t="s">
        <v>767</v>
      </c>
      <c r="C14" s="526" t="s">
        <v>33</v>
      </c>
      <c r="D14" s="548"/>
      <c r="E14" s="610"/>
      <c r="F14" s="610"/>
      <c r="G14" s="610"/>
      <c r="H14" s="610"/>
      <c r="I14" s="325" t="str">
        <f t="shared" si="0"/>
        <v/>
      </c>
    </row>
    <row r="15" spans="2:9" ht="16.5" customHeight="1" x14ac:dyDescent="0.25">
      <c r="B15" s="521" t="s">
        <v>768</v>
      </c>
      <c r="C15" s="557" t="s">
        <v>727</v>
      </c>
      <c r="D15" s="601"/>
      <c r="E15" s="611"/>
      <c r="F15" s="611"/>
      <c r="G15" s="611"/>
      <c r="H15" s="611"/>
      <c r="I15" s="325" t="str">
        <f t="shared" si="0"/>
        <v/>
      </c>
    </row>
    <row r="16" spans="2:9" ht="16.5" customHeight="1" x14ac:dyDescent="0.25">
      <c r="B16" s="521" t="s">
        <v>769</v>
      </c>
      <c r="C16" s="526" t="s">
        <v>55</v>
      </c>
      <c r="D16" s="548"/>
      <c r="E16" s="610"/>
      <c r="F16" s="610"/>
      <c r="G16" s="610"/>
      <c r="H16" s="610"/>
      <c r="I16" s="325" t="str">
        <f t="shared" si="0"/>
        <v/>
      </c>
    </row>
    <row r="17" spans="2:9" ht="16.5" customHeight="1" x14ac:dyDescent="0.25">
      <c r="B17" s="521" t="s">
        <v>770</v>
      </c>
      <c r="C17" s="526" t="s">
        <v>56</v>
      </c>
      <c r="D17" s="548"/>
      <c r="E17" s="610"/>
      <c r="F17" s="610"/>
      <c r="G17" s="610"/>
      <c r="H17" s="610"/>
      <c r="I17" s="325" t="str">
        <f t="shared" si="0"/>
        <v/>
      </c>
    </row>
    <row r="18" spans="2:9" ht="16.5" customHeight="1" x14ac:dyDescent="0.25">
      <c r="B18" s="521" t="s">
        <v>771</v>
      </c>
      <c r="C18" s="526" t="s">
        <v>57</v>
      </c>
      <c r="D18" s="548"/>
      <c r="E18" s="610"/>
      <c r="F18" s="610"/>
      <c r="G18" s="610"/>
      <c r="H18" s="610"/>
      <c r="I18" s="325" t="str">
        <f t="shared" si="0"/>
        <v/>
      </c>
    </row>
    <row r="19" spans="2:9" ht="16.5" customHeight="1" x14ac:dyDescent="0.25">
      <c r="B19" s="521" t="s">
        <v>772</v>
      </c>
      <c r="C19" s="526" t="s">
        <v>58</v>
      </c>
      <c r="D19" s="548"/>
      <c r="E19" s="610"/>
      <c r="F19" s="610"/>
      <c r="G19" s="610"/>
      <c r="H19" s="610"/>
      <c r="I19" s="325" t="str">
        <f t="shared" si="0"/>
        <v/>
      </c>
    </row>
    <row r="20" spans="2:9" ht="16.5" customHeight="1" x14ac:dyDescent="0.25">
      <c r="B20" s="521" t="s">
        <v>773</v>
      </c>
      <c r="C20" s="526" t="s">
        <v>60</v>
      </c>
      <c r="D20" s="548"/>
      <c r="E20" s="610"/>
      <c r="F20" s="610"/>
      <c r="G20" s="610"/>
      <c r="H20" s="610"/>
      <c r="I20" s="325" t="str">
        <f t="shared" si="0"/>
        <v/>
      </c>
    </row>
    <row r="21" spans="2:9" ht="16.5" customHeight="1" x14ac:dyDescent="0.25">
      <c r="B21" s="521" t="s">
        <v>774</v>
      </c>
      <c r="C21" s="526" t="s">
        <v>59</v>
      </c>
      <c r="D21" s="548"/>
      <c r="E21" s="610"/>
      <c r="F21" s="610"/>
      <c r="G21" s="610"/>
      <c r="H21" s="610"/>
      <c r="I21" s="325" t="str">
        <f t="shared" si="0"/>
        <v/>
      </c>
    </row>
    <row r="22" spans="2:9" ht="16.5" customHeight="1" thickBot="1" x14ac:dyDescent="0.3">
      <c r="B22" s="612" t="s">
        <v>775</v>
      </c>
      <c r="C22" s="589" t="s">
        <v>33</v>
      </c>
      <c r="D22" s="603"/>
      <c r="E22" s="613"/>
      <c r="F22" s="613"/>
      <c r="G22" s="613"/>
      <c r="H22" s="613"/>
      <c r="I22" s="325" t="str">
        <f t="shared" si="0"/>
        <v/>
      </c>
    </row>
    <row r="23" spans="2:9" ht="16.5" customHeight="1" thickBot="1" x14ac:dyDescent="0.3">
      <c r="B23" s="541" t="s">
        <v>776</v>
      </c>
      <c r="C23" s="592" t="s">
        <v>84</v>
      </c>
      <c r="D23" s="605"/>
      <c r="E23" s="614"/>
      <c r="F23" s="614"/>
      <c r="G23" s="614"/>
      <c r="H23" s="614"/>
      <c r="I23" s="325" t="str">
        <f t="shared" si="0"/>
        <v/>
      </c>
    </row>
    <row r="25" spans="2:9" x14ac:dyDescent="0.25">
      <c r="C25" s="2" t="s">
        <v>1827</v>
      </c>
    </row>
    <row r="26" spans="2:9" x14ac:dyDescent="0.25">
      <c r="C26" t="s">
        <v>1832</v>
      </c>
      <c r="D26" s="481" t="str">
        <f>IF(D6="","",IF(ROUND(SUM(D7:D10),2)=ROUND(D6,2),"OK","Błąd sumy częściowej"))</f>
        <v/>
      </c>
      <c r="E26" s="481" t="str">
        <f t="shared" ref="E26:H26" si="1">IF(E6="","",IF(ROUND(SUM(E7:E10),2)=ROUND(E6,2),"OK","Błąd sumy częściowej"))</f>
        <v/>
      </c>
      <c r="F26" s="481" t="str">
        <f t="shared" si="1"/>
        <v/>
      </c>
      <c r="G26" s="481" t="str">
        <f t="shared" si="1"/>
        <v/>
      </c>
      <c r="H26" s="481" t="str">
        <f t="shared" si="1"/>
        <v/>
      </c>
    </row>
    <row r="27" spans="2:9" x14ac:dyDescent="0.25">
      <c r="C27" t="s">
        <v>1833</v>
      </c>
      <c r="D27" s="481" t="str">
        <f>IF(D11="","",IF(ROUND(SUM(D12:D14),2)=ROUND(D11,2),"OK","Błąd sumy częściowej"))</f>
        <v/>
      </c>
      <c r="E27" s="481" t="str">
        <f t="shared" ref="E27:H27" si="2">IF(E11="","",IF(ROUND(SUM(E12:E14),2)=ROUND(E11,2),"OK","Błąd sumy częściowej"))</f>
        <v/>
      </c>
      <c r="F27" s="481" t="str">
        <f t="shared" si="2"/>
        <v/>
      </c>
      <c r="G27" s="481" t="str">
        <f t="shared" si="2"/>
        <v/>
      </c>
      <c r="H27" s="481" t="str">
        <f t="shared" si="2"/>
        <v/>
      </c>
    </row>
    <row r="28" spans="2:9" x14ac:dyDescent="0.25">
      <c r="C28" t="s">
        <v>1834</v>
      </c>
      <c r="D28" s="481" t="str">
        <f>IF(D15="","",IF(ROUND(SUM(D16:D22),2)=ROUND(D15,2),"OK","Błąd sumy częściowej"))</f>
        <v/>
      </c>
      <c r="E28" s="481" t="str">
        <f t="shared" ref="E28:H28" si="3">IF(E15="","",IF(ROUND(SUM(E16:E22),2)=ROUND(E15,2),"OK","Błąd sumy częściowej"))</f>
        <v/>
      </c>
      <c r="F28" s="481" t="str">
        <f t="shared" si="3"/>
        <v/>
      </c>
      <c r="G28" s="481" t="str">
        <f t="shared" si="3"/>
        <v/>
      </c>
      <c r="H28" s="481" t="str">
        <f t="shared" si="3"/>
        <v/>
      </c>
    </row>
    <row r="29" spans="2:9" x14ac:dyDescent="0.25">
      <c r="C29" t="s">
        <v>1835</v>
      </c>
      <c r="D29" s="481" t="str">
        <f>IF(D23="","",IF(ROUND(SUM(D6,D11,D15),2)=ROUND(D23,2),"OK","Błąd sumy częściowej"))</f>
        <v/>
      </c>
      <c r="E29" s="481" t="str">
        <f t="shared" ref="E29:H29" si="4">IF(E23="","",IF(ROUND(SUM(E6,E11,E15),2)=ROUND(E23,2),"OK","Błąd sumy częściowej"))</f>
        <v/>
      </c>
      <c r="F29" s="481" t="str">
        <f t="shared" si="4"/>
        <v/>
      </c>
      <c r="G29" s="481" t="str">
        <f t="shared" si="4"/>
        <v/>
      </c>
      <c r="H29" s="481" t="str">
        <f t="shared" si="4"/>
        <v/>
      </c>
    </row>
    <row r="31" spans="2:9" x14ac:dyDescent="0.25">
      <c r="C31" s="14" t="s">
        <v>1852</v>
      </c>
      <c r="D31" s="481" t="str">
        <f>IF(COUNTBLANK(I6:I23)=18,"",IF(AND(COUNTIF(I6:I23,"Weryfikacja wiersza OK")=18,COUNTIF(D26:H29,"OK")=20),"Arkusz jest zwalidowany poprawnie","Arkusz jest niepoprawny"))</f>
        <v/>
      </c>
    </row>
    <row r="32" spans="2:9" x14ac:dyDescent="0.25">
      <c r="D32" s="481"/>
    </row>
    <row r="33" spans="2:4" x14ac:dyDescent="0.25">
      <c r="D33" s="481"/>
    </row>
    <row r="34" spans="2:4" x14ac:dyDescent="0.25">
      <c r="D34" s="481"/>
    </row>
    <row r="36" spans="2:4" x14ac:dyDescent="0.25">
      <c r="D36" s="481"/>
    </row>
    <row r="37" spans="2:4" x14ac:dyDescent="0.25">
      <c r="D37" s="481"/>
    </row>
    <row r="38" spans="2:4" x14ac:dyDescent="0.25">
      <c r="D38" s="481"/>
    </row>
    <row r="39" spans="2:4" x14ac:dyDescent="0.25">
      <c r="D39" s="481"/>
    </row>
    <row r="41" spans="2:4" x14ac:dyDescent="0.25">
      <c r="B41" s="2"/>
      <c r="D41" s="481"/>
    </row>
    <row r="42" spans="2:4" x14ac:dyDescent="0.25">
      <c r="B42" s="2"/>
      <c r="D42" s="481"/>
    </row>
    <row r="43" spans="2:4" x14ac:dyDescent="0.25">
      <c r="B43" s="2"/>
      <c r="D43" s="481"/>
    </row>
    <row r="44" spans="2:4" x14ac:dyDescent="0.25">
      <c r="B44" s="2"/>
      <c r="D44" s="481"/>
    </row>
    <row r="45" spans="2:4" x14ac:dyDescent="0.25">
      <c r="B45" s="2"/>
    </row>
    <row r="46" spans="2:4" x14ac:dyDescent="0.25">
      <c r="B46" s="2"/>
      <c r="D46" s="481"/>
    </row>
    <row r="47" spans="2:4" x14ac:dyDescent="0.25">
      <c r="B47" s="2"/>
      <c r="D47" s="481"/>
    </row>
    <row r="48" spans="2:4" x14ac:dyDescent="0.25">
      <c r="D48" s="481"/>
    </row>
    <row r="49" spans="4:4" x14ac:dyDescent="0.25">
      <c r="D49" s="481"/>
    </row>
  </sheetData>
  <mergeCells count="1">
    <mergeCell ref="B4:C5"/>
  </mergeCells>
  <conditionalFormatting sqref="I6:I23">
    <cfRule type="containsText" dxfId="154" priority="25" operator="containsText" text="Weryfikacja wiersza OK">
      <formula>NOT(ISERROR(SEARCH("Weryfikacja wiersza OK",I6)))</formula>
    </cfRule>
  </conditionalFormatting>
  <conditionalFormatting sqref="I6:I23">
    <cfRule type="cellIs" dxfId="153" priority="24" operator="equal">
      <formula>"Weryfikacja bieżącego wiersza: OK"</formula>
    </cfRule>
  </conditionalFormatting>
  <conditionalFormatting sqref="D30 D35 D40 D45">
    <cfRule type="cellIs" dxfId="152" priority="8" operator="equal">
      <formula>"Błąd sumy częściowej"</formula>
    </cfRule>
    <cfRule type="cellIs" dxfId="151" priority="9" operator="equal">
      <formula>"Błąd sumy częściowej"</formula>
    </cfRule>
  </conditionalFormatting>
  <conditionalFormatting sqref="D26:H29">
    <cfRule type="containsText" dxfId="150" priority="6" operator="containsText" text="OK">
      <formula>NOT(ISERROR(SEARCH("OK",D26)))</formula>
    </cfRule>
  </conditionalFormatting>
  <conditionalFormatting sqref="D32:D34">
    <cfRule type="containsText" dxfId="149" priority="5" operator="containsText" text="OK">
      <formula>NOT(ISERROR(SEARCH("OK",D32)))</formula>
    </cfRule>
  </conditionalFormatting>
  <conditionalFormatting sqref="D36:D39">
    <cfRule type="containsText" dxfId="148" priority="4" operator="containsText" text="OK">
      <formula>NOT(ISERROR(SEARCH("OK",D36)))</formula>
    </cfRule>
  </conditionalFormatting>
  <conditionalFormatting sqref="D41:D44">
    <cfRule type="containsText" dxfId="147" priority="3" operator="containsText" text="OK">
      <formula>NOT(ISERROR(SEARCH("OK",D41)))</formula>
    </cfRule>
  </conditionalFormatting>
  <conditionalFormatting sqref="D46:D49">
    <cfRule type="containsText" dxfId="146" priority="2" operator="containsText" text="OK">
      <formula>NOT(ISERROR(SEARCH("OK",D46)))</formula>
    </cfRule>
  </conditionalFormatting>
  <conditionalFormatting sqref="D31">
    <cfRule type="containsText" dxfId="145" priority="1" operator="containsText" text="Arkusz jest zwalidowany poprawnie">
      <formula>NOT(ISERROR(SEARCH("Arkusz jest zwalidowany poprawnie",D31)))</formula>
    </cfRule>
  </conditionalFormatting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3"/>
  <sheetViews>
    <sheetView topLeftCell="A4" workbookViewId="0">
      <selection activeCell="B4" sqref="B4:H26"/>
    </sheetView>
  </sheetViews>
  <sheetFormatPr defaultRowHeight="15" x14ac:dyDescent="0.25"/>
  <cols>
    <col min="2" max="2" width="9.140625" style="5"/>
    <col min="3" max="3" width="65" style="5" bestFit="1" customWidth="1"/>
    <col min="4" max="8" width="13.5703125" style="5" customWidth="1"/>
  </cols>
  <sheetData>
    <row r="1" spans="2:9" ht="15.75" x14ac:dyDescent="0.25">
      <c r="B1" s="206" t="s">
        <v>1</v>
      </c>
      <c r="H1" s="2" t="s">
        <v>1606</v>
      </c>
    </row>
    <row r="2" spans="2:9" x14ac:dyDescent="0.25">
      <c r="B2" s="251" t="s">
        <v>800</v>
      </c>
    </row>
    <row r="3" spans="2:9" ht="15.75" thickBot="1" x14ac:dyDescent="0.3"/>
    <row r="4" spans="2:9" ht="90" x14ac:dyDescent="0.25">
      <c r="B4" s="938" t="s">
        <v>535</v>
      </c>
      <c r="C4" s="942"/>
      <c r="D4" s="607" t="s">
        <v>736</v>
      </c>
      <c r="E4" s="607" t="s">
        <v>777</v>
      </c>
      <c r="F4" s="607" t="s">
        <v>778</v>
      </c>
      <c r="G4" s="607" t="s">
        <v>18</v>
      </c>
      <c r="H4" s="595" t="s">
        <v>11</v>
      </c>
    </row>
    <row r="5" spans="2:9" ht="15.75" thickBot="1" x14ac:dyDescent="0.3">
      <c r="B5" s="940"/>
      <c r="C5" s="943"/>
      <c r="D5" s="608" t="s">
        <v>126</v>
      </c>
      <c r="E5" s="608" t="s">
        <v>127</v>
      </c>
      <c r="F5" s="608" t="s">
        <v>128</v>
      </c>
      <c r="G5" s="608" t="s">
        <v>129</v>
      </c>
      <c r="H5" s="597" t="s">
        <v>134</v>
      </c>
    </row>
    <row r="6" spans="2:9" x14ac:dyDescent="0.25">
      <c r="B6" s="570" t="s">
        <v>779</v>
      </c>
      <c r="C6" s="615" t="s">
        <v>98</v>
      </c>
      <c r="D6" s="609"/>
      <c r="E6" s="609"/>
      <c r="F6" s="609"/>
      <c r="G6" s="609"/>
      <c r="H6" s="609"/>
      <c r="I6" s="325" t="str">
        <f>IF(COUNTBLANK(D6:H6)=5,"",IF(COUNTBLANK(D6:H6)=0,"Weryfikacja wiersza OK","Należy wypełnić wszystkie pola w bieżącym wierszu"))</f>
        <v/>
      </c>
    </row>
    <row r="7" spans="2:9" x14ac:dyDescent="0.25">
      <c r="B7" s="521" t="s">
        <v>780</v>
      </c>
      <c r="C7" s="616" t="s">
        <v>55</v>
      </c>
      <c r="D7" s="610"/>
      <c r="E7" s="610"/>
      <c r="F7" s="610"/>
      <c r="G7" s="610"/>
      <c r="H7" s="610"/>
      <c r="I7" s="325" t="str">
        <f t="shared" ref="I7:I26" si="0">IF(COUNTBLANK(D7:H7)=5,"",IF(COUNTBLANK(D7:H7)=0,"Weryfikacja wiersza OK","Należy wypełnić wszystkie pola w bieżącym wierszu"))</f>
        <v/>
      </c>
    </row>
    <row r="8" spans="2:9" x14ac:dyDescent="0.25">
      <c r="B8" s="521" t="s">
        <v>781</v>
      </c>
      <c r="C8" s="616" t="s">
        <v>56</v>
      </c>
      <c r="D8" s="610"/>
      <c r="E8" s="610"/>
      <c r="F8" s="610"/>
      <c r="G8" s="610"/>
      <c r="H8" s="610"/>
      <c r="I8" s="325" t="str">
        <f t="shared" si="0"/>
        <v/>
      </c>
    </row>
    <row r="9" spans="2:9" x14ac:dyDescent="0.25">
      <c r="B9" s="521" t="s">
        <v>782</v>
      </c>
      <c r="C9" s="616" t="s">
        <v>57</v>
      </c>
      <c r="D9" s="610"/>
      <c r="E9" s="610"/>
      <c r="F9" s="610"/>
      <c r="G9" s="610"/>
      <c r="H9" s="610"/>
      <c r="I9" s="325" t="str">
        <f t="shared" si="0"/>
        <v/>
      </c>
    </row>
    <row r="10" spans="2:9" x14ac:dyDescent="0.25">
      <c r="B10" s="521" t="s">
        <v>783</v>
      </c>
      <c r="C10" s="616" t="s">
        <v>58</v>
      </c>
      <c r="D10" s="610"/>
      <c r="E10" s="610"/>
      <c r="F10" s="610"/>
      <c r="G10" s="610"/>
      <c r="H10" s="610"/>
      <c r="I10" s="325" t="str">
        <f t="shared" si="0"/>
        <v/>
      </c>
    </row>
    <row r="11" spans="2:9" x14ac:dyDescent="0.25">
      <c r="B11" s="521" t="s">
        <v>784</v>
      </c>
      <c r="C11" s="616" t="s">
        <v>60</v>
      </c>
      <c r="D11" s="610"/>
      <c r="E11" s="610"/>
      <c r="F11" s="610"/>
      <c r="G11" s="610"/>
      <c r="H11" s="610"/>
      <c r="I11" s="325" t="str">
        <f t="shared" si="0"/>
        <v/>
      </c>
    </row>
    <row r="12" spans="2:9" x14ac:dyDescent="0.25">
      <c r="B12" s="521" t="s">
        <v>785</v>
      </c>
      <c r="C12" s="616" t="s">
        <v>59</v>
      </c>
      <c r="D12" s="610"/>
      <c r="E12" s="610"/>
      <c r="F12" s="610"/>
      <c r="G12" s="610"/>
      <c r="H12" s="610"/>
      <c r="I12" s="325" t="str">
        <f t="shared" si="0"/>
        <v/>
      </c>
    </row>
    <row r="13" spans="2:9" x14ac:dyDescent="0.25">
      <c r="B13" s="521" t="s">
        <v>786</v>
      </c>
      <c r="C13" s="616" t="s">
        <v>33</v>
      </c>
      <c r="D13" s="610"/>
      <c r="E13" s="610"/>
      <c r="F13" s="610"/>
      <c r="G13" s="610"/>
      <c r="H13" s="610"/>
      <c r="I13" s="325" t="str">
        <f t="shared" si="0"/>
        <v/>
      </c>
    </row>
    <row r="14" spans="2:9" x14ac:dyDescent="0.25">
      <c r="B14" s="521" t="s">
        <v>787</v>
      </c>
      <c r="C14" s="617" t="s">
        <v>237</v>
      </c>
      <c r="D14" s="611"/>
      <c r="E14" s="611"/>
      <c r="F14" s="611"/>
      <c r="G14" s="611"/>
      <c r="H14" s="611"/>
      <c r="I14" s="325" t="str">
        <f t="shared" si="0"/>
        <v/>
      </c>
    </row>
    <row r="15" spans="2:9" x14ac:dyDescent="0.25">
      <c r="B15" s="521" t="s">
        <v>788</v>
      </c>
      <c r="C15" s="616" t="s">
        <v>82</v>
      </c>
      <c r="D15" s="610"/>
      <c r="E15" s="610"/>
      <c r="F15" s="610"/>
      <c r="G15" s="610"/>
      <c r="H15" s="610"/>
      <c r="I15" s="325" t="str">
        <f t="shared" si="0"/>
        <v/>
      </c>
    </row>
    <row r="16" spans="2:9" x14ac:dyDescent="0.25">
      <c r="B16" s="521" t="s">
        <v>789</v>
      </c>
      <c r="C16" s="616" t="s">
        <v>724</v>
      </c>
      <c r="D16" s="610"/>
      <c r="E16" s="610"/>
      <c r="F16" s="610"/>
      <c r="G16" s="610"/>
      <c r="H16" s="610"/>
      <c r="I16" s="325" t="str">
        <f t="shared" si="0"/>
        <v/>
      </c>
    </row>
    <row r="17" spans="2:9" x14ac:dyDescent="0.25">
      <c r="B17" s="521" t="s">
        <v>790</v>
      </c>
      <c r="C17" s="616" t="s">
        <v>33</v>
      </c>
      <c r="D17" s="610"/>
      <c r="E17" s="610"/>
      <c r="F17" s="610"/>
      <c r="G17" s="610"/>
      <c r="H17" s="610"/>
      <c r="I17" s="325" t="str">
        <f t="shared" si="0"/>
        <v/>
      </c>
    </row>
    <row r="18" spans="2:9" x14ac:dyDescent="0.25">
      <c r="B18" s="521" t="s">
        <v>791</v>
      </c>
      <c r="C18" s="617" t="s">
        <v>727</v>
      </c>
      <c r="D18" s="611"/>
      <c r="E18" s="611"/>
      <c r="F18" s="611"/>
      <c r="G18" s="611"/>
      <c r="H18" s="611"/>
      <c r="I18" s="325" t="str">
        <f t="shared" si="0"/>
        <v/>
      </c>
    </row>
    <row r="19" spans="2:9" x14ac:dyDescent="0.25">
      <c r="B19" s="521" t="s">
        <v>792</v>
      </c>
      <c r="C19" s="616" t="s">
        <v>55</v>
      </c>
      <c r="D19" s="610"/>
      <c r="E19" s="610"/>
      <c r="F19" s="610"/>
      <c r="G19" s="610"/>
      <c r="H19" s="610"/>
      <c r="I19" s="325" t="str">
        <f t="shared" si="0"/>
        <v/>
      </c>
    </row>
    <row r="20" spans="2:9" x14ac:dyDescent="0.25">
      <c r="B20" s="521" t="s">
        <v>793</v>
      </c>
      <c r="C20" s="616" t="s">
        <v>56</v>
      </c>
      <c r="D20" s="610"/>
      <c r="E20" s="610"/>
      <c r="F20" s="610"/>
      <c r="G20" s="610"/>
      <c r="H20" s="610"/>
      <c r="I20" s="325" t="str">
        <f t="shared" si="0"/>
        <v/>
      </c>
    </row>
    <row r="21" spans="2:9" x14ac:dyDescent="0.25">
      <c r="B21" s="521" t="s">
        <v>794</v>
      </c>
      <c r="C21" s="616" t="s">
        <v>57</v>
      </c>
      <c r="D21" s="610"/>
      <c r="E21" s="610"/>
      <c r="F21" s="610"/>
      <c r="G21" s="610"/>
      <c r="H21" s="610"/>
      <c r="I21" s="325" t="str">
        <f t="shared" si="0"/>
        <v/>
      </c>
    </row>
    <row r="22" spans="2:9" x14ac:dyDescent="0.25">
      <c r="B22" s="521" t="s">
        <v>795</v>
      </c>
      <c r="C22" s="616" t="s">
        <v>58</v>
      </c>
      <c r="D22" s="610"/>
      <c r="E22" s="610"/>
      <c r="F22" s="610"/>
      <c r="G22" s="610"/>
      <c r="H22" s="610"/>
      <c r="I22" s="325" t="str">
        <f t="shared" si="0"/>
        <v/>
      </c>
    </row>
    <row r="23" spans="2:9" x14ac:dyDescent="0.25">
      <c r="B23" s="521" t="s">
        <v>796</v>
      </c>
      <c r="C23" s="616" t="s">
        <v>60</v>
      </c>
      <c r="D23" s="610"/>
      <c r="E23" s="610"/>
      <c r="F23" s="610"/>
      <c r="G23" s="610"/>
      <c r="H23" s="610"/>
      <c r="I23" s="325" t="str">
        <f t="shared" si="0"/>
        <v/>
      </c>
    </row>
    <row r="24" spans="2:9" x14ac:dyDescent="0.25">
      <c r="B24" s="521" t="s">
        <v>797</v>
      </c>
      <c r="C24" s="616" t="s">
        <v>59</v>
      </c>
      <c r="D24" s="610"/>
      <c r="E24" s="610"/>
      <c r="F24" s="610"/>
      <c r="G24" s="610"/>
      <c r="H24" s="610"/>
      <c r="I24" s="325" t="str">
        <f t="shared" si="0"/>
        <v/>
      </c>
    </row>
    <row r="25" spans="2:9" ht="15.75" thickBot="1" x14ac:dyDescent="0.3">
      <c r="B25" s="612" t="s">
        <v>798</v>
      </c>
      <c r="C25" s="618" t="s">
        <v>33</v>
      </c>
      <c r="D25" s="613"/>
      <c r="E25" s="613"/>
      <c r="F25" s="613"/>
      <c r="G25" s="613"/>
      <c r="H25" s="613"/>
      <c r="I25" s="325" t="str">
        <f t="shared" si="0"/>
        <v/>
      </c>
    </row>
    <row r="26" spans="2:9" ht="15.75" thickBot="1" x14ac:dyDescent="0.3">
      <c r="B26" s="541" t="s">
        <v>799</v>
      </c>
      <c r="C26" s="619" t="s">
        <v>84</v>
      </c>
      <c r="D26" s="614"/>
      <c r="E26" s="614"/>
      <c r="F26" s="614"/>
      <c r="G26" s="614"/>
      <c r="H26" s="614"/>
      <c r="I26" s="325" t="str">
        <f t="shared" si="0"/>
        <v/>
      </c>
    </row>
    <row r="28" spans="2:9" x14ac:dyDescent="0.25">
      <c r="C28" s="2" t="s">
        <v>1827</v>
      </c>
    </row>
    <row r="29" spans="2:9" x14ac:dyDescent="0.25">
      <c r="B29" s="2"/>
      <c r="C29" s="5" t="s">
        <v>1828</v>
      </c>
      <c r="D29" s="481" t="str">
        <f>IF(D6="","",IF(ROUND(SUM(D7:D13),2)=ROUND(D6,2),"OK","Błąd sumy częściowej"))</f>
        <v/>
      </c>
      <c r="E29" s="481" t="str">
        <f t="shared" ref="E29:H29" si="1">IF(E6="","",IF(ROUND(SUM(E7:E13),2)=ROUND(E6,2),"OK","Błąd sumy częściowej"))</f>
        <v/>
      </c>
      <c r="F29" s="481" t="str">
        <f t="shared" si="1"/>
        <v/>
      </c>
      <c r="G29" s="481" t="str">
        <f t="shared" si="1"/>
        <v/>
      </c>
      <c r="H29" s="481" t="str">
        <f t="shared" si="1"/>
        <v/>
      </c>
    </row>
    <row r="30" spans="2:9" x14ac:dyDescent="0.25">
      <c r="B30" s="2"/>
      <c r="C30" s="5" t="s">
        <v>1829</v>
      </c>
      <c r="D30" s="481" t="str">
        <f>IF(D14="","",IF(ROUND(SUM(D15:D17),2)=ROUND(D14,2),"OK","Błąd sumy częściowej"))</f>
        <v/>
      </c>
      <c r="E30" s="481" t="str">
        <f t="shared" ref="E30:H30" si="2">IF(E14="","",IF(ROUND(SUM(E15:E17),2)=ROUND(E14,2),"OK","Błąd sumy częściowej"))</f>
        <v/>
      </c>
      <c r="F30" s="481" t="str">
        <f t="shared" si="2"/>
        <v/>
      </c>
      <c r="G30" s="481" t="str">
        <f t="shared" si="2"/>
        <v/>
      </c>
      <c r="H30" s="481" t="str">
        <f t="shared" si="2"/>
        <v/>
      </c>
    </row>
    <row r="31" spans="2:9" x14ac:dyDescent="0.25">
      <c r="B31" s="2"/>
      <c r="C31" s="5" t="s">
        <v>1830</v>
      </c>
      <c r="D31" s="481" t="str">
        <f>IF(D18="","",IF(ROUND(SUM(D19:D25),2)=ROUND(D18,2),"OK","Błąd sumy częściowej"))</f>
        <v/>
      </c>
      <c r="E31" s="481" t="str">
        <f t="shared" ref="E31:H31" si="3">IF(E18="","",IF(ROUND(SUM(E19:E25),2)=ROUND(E18,2),"OK","Błąd sumy częściowej"))</f>
        <v/>
      </c>
      <c r="F31" s="481" t="str">
        <f t="shared" si="3"/>
        <v/>
      </c>
      <c r="G31" s="481" t="str">
        <f t="shared" si="3"/>
        <v/>
      </c>
      <c r="H31" s="481" t="str">
        <f t="shared" si="3"/>
        <v/>
      </c>
    </row>
    <row r="32" spans="2:9" x14ac:dyDescent="0.25">
      <c r="B32" s="2"/>
      <c r="C32" s="5" t="s">
        <v>1831</v>
      </c>
      <c r="D32" s="481" t="str">
        <f>IF(D26="","",IF(ROUND(SUM(D6,D14,D18),2)=ROUND(D26,2),"OK","Błąd sumy częściowej"))</f>
        <v/>
      </c>
      <c r="E32" s="481" t="str">
        <f t="shared" ref="E32:H32" si="4">IF(E26="","",IF(ROUND(SUM(E6,E14,E18),2)=ROUND(E26,2),"OK","Błąd sumy częściowej"))</f>
        <v/>
      </c>
      <c r="F32" s="481" t="str">
        <f t="shared" si="4"/>
        <v/>
      </c>
      <c r="G32" s="481" t="str">
        <f t="shared" si="4"/>
        <v/>
      </c>
      <c r="H32" s="481" t="str">
        <f t="shared" si="4"/>
        <v/>
      </c>
    </row>
    <row r="33" spans="2:4" x14ac:dyDescent="0.25">
      <c r="B33" s="2"/>
    </row>
    <row r="34" spans="2:4" x14ac:dyDescent="0.25">
      <c r="B34" s="2"/>
      <c r="C34" s="14" t="s">
        <v>1852</v>
      </c>
      <c r="D34" s="481" t="str">
        <f>IF(COUNTBLANK(I6:I26)=21,"",IF(AND(COUNTIF(I6:I26,"Weryfikacja wiersza OK")=21,COUNTIF(D29:H32,"OK")=20),"Arkusz jest zwalidowany poprawnie","Arkusz jest niepoprawny"))</f>
        <v/>
      </c>
    </row>
    <row r="35" spans="2:4" x14ac:dyDescent="0.25">
      <c r="B35" s="2"/>
      <c r="D35" s="481"/>
    </row>
    <row r="36" spans="2:4" x14ac:dyDescent="0.25">
      <c r="B36" s="2"/>
      <c r="D36" s="481"/>
    </row>
    <row r="37" spans="2:4" x14ac:dyDescent="0.25">
      <c r="B37" s="2"/>
      <c r="D37" s="481"/>
    </row>
    <row r="38" spans="2:4" x14ac:dyDescent="0.25">
      <c r="B38" s="2"/>
    </row>
    <row r="39" spans="2:4" x14ac:dyDescent="0.25">
      <c r="B39" s="2"/>
      <c r="D39" s="481"/>
    </row>
    <row r="40" spans="2:4" x14ac:dyDescent="0.25">
      <c r="B40" s="2"/>
      <c r="D40" s="481"/>
    </row>
    <row r="41" spans="2:4" x14ac:dyDescent="0.25">
      <c r="B41" s="2"/>
      <c r="D41" s="481"/>
    </row>
    <row r="42" spans="2:4" x14ac:dyDescent="0.25">
      <c r="B42" s="2"/>
      <c r="D42" s="481"/>
    </row>
    <row r="43" spans="2:4" x14ac:dyDescent="0.25">
      <c r="B43" s="2"/>
    </row>
    <row r="44" spans="2:4" x14ac:dyDescent="0.25">
      <c r="B44" s="2"/>
      <c r="D44" s="481"/>
    </row>
    <row r="45" spans="2:4" x14ac:dyDescent="0.25">
      <c r="B45" s="2"/>
      <c r="D45" s="481"/>
    </row>
    <row r="46" spans="2:4" x14ac:dyDescent="0.25">
      <c r="B46" s="2"/>
      <c r="D46" s="481"/>
    </row>
    <row r="47" spans="2:4" x14ac:dyDescent="0.25">
      <c r="B47" s="2"/>
      <c r="D47" s="481"/>
    </row>
    <row r="48" spans="2:4" x14ac:dyDescent="0.25">
      <c r="B48" s="2"/>
    </row>
    <row r="49" spans="2:4" x14ac:dyDescent="0.25">
      <c r="B49" s="2"/>
    </row>
    <row r="50" spans="2:4" x14ac:dyDescent="0.25">
      <c r="D50" s="481"/>
    </row>
    <row r="51" spans="2:4" x14ac:dyDescent="0.25">
      <c r="D51" s="481"/>
    </row>
    <row r="52" spans="2:4" x14ac:dyDescent="0.25">
      <c r="D52" s="481"/>
    </row>
    <row r="53" spans="2:4" x14ac:dyDescent="0.25">
      <c r="D53" s="481"/>
    </row>
  </sheetData>
  <mergeCells count="1">
    <mergeCell ref="B4:C5"/>
  </mergeCells>
  <conditionalFormatting sqref="I6:I26">
    <cfRule type="containsText" dxfId="144" priority="8" operator="containsText" text="Weryfikacja wiersza OK">
      <formula>NOT(ISERROR(SEARCH("Weryfikacja wiersza OK",I6)))</formula>
    </cfRule>
  </conditionalFormatting>
  <conditionalFormatting sqref="I6:I26">
    <cfRule type="cellIs" dxfId="143" priority="7" operator="equal">
      <formula>"Weryfikacja bieżącego wiersza: OK"</formula>
    </cfRule>
  </conditionalFormatting>
  <conditionalFormatting sqref="D50:D53">
    <cfRule type="containsText" dxfId="142" priority="2" operator="containsText" text="OK">
      <formula>NOT(ISERROR(SEARCH("OK",D50)))</formula>
    </cfRule>
  </conditionalFormatting>
  <conditionalFormatting sqref="D29:H32">
    <cfRule type="containsText" dxfId="141" priority="6" operator="containsText" text="OK">
      <formula>NOT(ISERROR(SEARCH("OK",D29)))</formula>
    </cfRule>
  </conditionalFormatting>
  <conditionalFormatting sqref="D35:D37">
    <cfRule type="containsText" dxfId="140" priority="5" operator="containsText" text="OK">
      <formula>NOT(ISERROR(SEARCH("OK",D35)))</formula>
    </cfRule>
  </conditionalFormatting>
  <conditionalFormatting sqref="D39:D42">
    <cfRule type="containsText" dxfId="139" priority="4" operator="containsText" text="OK">
      <formula>NOT(ISERROR(SEARCH("OK",D39)))</formula>
    </cfRule>
  </conditionalFormatting>
  <conditionalFormatting sqref="D44:D47">
    <cfRule type="containsText" dxfId="138" priority="3" operator="containsText" text="OK">
      <formula>NOT(ISERROR(SEARCH("OK",D44)))</formula>
    </cfRule>
  </conditionalFormatting>
  <conditionalFormatting sqref="D34">
    <cfRule type="containsText" dxfId="137" priority="1" operator="containsText" text="Arkusz jest zwalidowany poprawnie">
      <formula>NOT(ISERROR(SEARCH("Arkusz jest zwalidowany poprawnie",D34)))</formula>
    </cfRule>
  </conditionalFormatting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5"/>
  <sheetViews>
    <sheetView workbookViewId="0">
      <selection activeCell="D6" sqref="D6:H18"/>
    </sheetView>
  </sheetViews>
  <sheetFormatPr defaultRowHeight="15" x14ac:dyDescent="0.25"/>
  <cols>
    <col min="3" max="3" width="65" bestFit="1" customWidth="1"/>
    <col min="4" max="8" width="13.5703125" customWidth="1"/>
  </cols>
  <sheetData>
    <row r="1" spans="2:9" ht="15.75" x14ac:dyDescent="0.25">
      <c r="B1" s="206" t="s">
        <v>1</v>
      </c>
      <c r="H1" s="2" t="s">
        <v>1606</v>
      </c>
    </row>
    <row r="2" spans="2:9" x14ac:dyDescent="0.25">
      <c r="B2" s="251" t="s">
        <v>801</v>
      </c>
    </row>
    <row r="3" spans="2:9" ht="15.75" thickBot="1" x14ac:dyDescent="0.3"/>
    <row r="4" spans="2:9" ht="90" x14ac:dyDescent="0.25">
      <c r="B4" s="938" t="s">
        <v>540</v>
      </c>
      <c r="C4" s="939"/>
      <c r="D4" s="620" t="s">
        <v>736</v>
      </c>
      <c r="E4" s="621" t="s">
        <v>777</v>
      </c>
      <c r="F4" s="621" t="s">
        <v>778</v>
      </c>
      <c r="G4" s="621" t="s">
        <v>18</v>
      </c>
      <c r="H4" s="622" t="s">
        <v>11</v>
      </c>
    </row>
    <row r="5" spans="2:9" ht="15.75" thickBot="1" x14ac:dyDescent="0.3">
      <c r="B5" s="940"/>
      <c r="C5" s="941"/>
      <c r="D5" s="596" t="s">
        <v>126</v>
      </c>
      <c r="E5" s="608" t="s">
        <v>127</v>
      </c>
      <c r="F5" s="608" t="s">
        <v>128</v>
      </c>
      <c r="G5" s="608" t="s">
        <v>129</v>
      </c>
      <c r="H5" s="597" t="s">
        <v>134</v>
      </c>
    </row>
    <row r="6" spans="2:9" x14ac:dyDescent="0.25">
      <c r="B6" s="570" t="s">
        <v>802</v>
      </c>
      <c r="C6" s="583" t="s">
        <v>237</v>
      </c>
      <c r="D6" s="598"/>
      <c r="E6" s="609"/>
      <c r="F6" s="609"/>
      <c r="G6" s="609"/>
      <c r="H6" s="599"/>
      <c r="I6" s="325" t="str">
        <f>IF(COUNTBLANK(D6:H6)=5,"",IF(COUNTBLANK(D6:H6)=0,"Weryfikacja wiersza OK","Należy wypełnić wszystkie pola w bieżącym wierszu"))</f>
        <v/>
      </c>
    </row>
    <row r="7" spans="2:9" x14ac:dyDescent="0.25">
      <c r="B7" s="521" t="s">
        <v>803</v>
      </c>
      <c r="C7" s="526" t="s">
        <v>82</v>
      </c>
      <c r="D7" s="548"/>
      <c r="E7" s="548"/>
      <c r="F7" s="548"/>
      <c r="G7" s="548"/>
      <c r="H7" s="548"/>
      <c r="I7" s="325" t="str">
        <f t="shared" ref="I7:I18" si="0">IF(COUNTBLANK(D7:H7)=5,"",IF(COUNTBLANK(D7:H7)=0,"Weryfikacja wiersza OK","Należy wypełnić wszystkie pola w bieżącym wierszu"))</f>
        <v/>
      </c>
    </row>
    <row r="8" spans="2:9" x14ac:dyDescent="0.25">
      <c r="B8" s="521" t="s">
        <v>804</v>
      </c>
      <c r="C8" s="526" t="s">
        <v>724</v>
      </c>
      <c r="D8" s="548"/>
      <c r="E8" s="548"/>
      <c r="F8" s="548"/>
      <c r="G8" s="548"/>
      <c r="H8" s="548"/>
      <c r="I8" s="325" t="str">
        <f t="shared" si="0"/>
        <v/>
      </c>
    </row>
    <row r="9" spans="2:9" x14ac:dyDescent="0.25">
      <c r="B9" s="521" t="s">
        <v>805</v>
      </c>
      <c r="C9" s="526" t="s">
        <v>33</v>
      </c>
      <c r="D9" s="548"/>
      <c r="E9" s="548"/>
      <c r="F9" s="548"/>
      <c r="G9" s="548"/>
      <c r="H9" s="548"/>
      <c r="I9" s="325" t="str">
        <f t="shared" si="0"/>
        <v/>
      </c>
    </row>
    <row r="10" spans="2:9" x14ac:dyDescent="0.25">
      <c r="B10" s="521" t="s">
        <v>806</v>
      </c>
      <c r="C10" s="585" t="s">
        <v>727</v>
      </c>
      <c r="D10" s="601"/>
      <c r="E10" s="601"/>
      <c r="F10" s="601"/>
      <c r="G10" s="601"/>
      <c r="H10" s="601"/>
      <c r="I10" s="325" t="str">
        <f t="shared" si="0"/>
        <v/>
      </c>
    </row>
    <row r="11" spans="2:9" x14ac:dyDescent="0.25">
      <c r="B11" s="521" t="s">
        <v>807</v>
      </c>
      <c r="C11" s="526" t="s">
        <v>55</v>
      </c>
      <c r="D11" s="548"/>
      <c r="E11" s="548"/>
      <c r="F11" s="548"/>
      <c r="G11" s="548"/>
      <c r="H11" s="548"/>
      <c r="I11" s="325" t="str">
        <f t="shared" si="0"/>
        <v/>
      </c>
    </row>
    <row r="12" spans="2:9" x14ac:dyDescent="0.25">
      <c r="B12" s="521" t="s">
        <v>808</v>
      </c>
      <c r="C12" s="526" t="s">
        <v>56</v>
      </c>
      <c r="D12" s="548"/>
      <c r="E12" s="548"/>
      <c r="F12" s="548"/>
      <c r="G12" s="548"/>
      <c r="H12" s="548"/>
      <c r="I12" s="325" t="str">
        <f t="shared" si="0"/>
        <v/>
      </c>
    </row>
    <row r="13" spans="2:9" x14ac:dyDescent="0.25">
      <c r="B13" s="521" t="s">
        <v>809</v>
      </c>
      <c r="C13" s="526" t="s">
        <v>57</v>
      </c>
      <c r="D13" s="548"/>
      <c r="E13" s="548"/>
      <c r="F13" s="548"/>
      <c r="G13" s="548"/>
      <c r="H13" s="548"/>
      <c r="I13" s="325" t="str">
        <f t="shared" si="0"/>
        <v/>
      </c>
    </row>
    <row r="14" spans="2:9" x14ac:dyDescent="0.25">
      <c r="B14" s="521" t="s">
        <v>810</v>
      </c>
      <c r="C14" s="526" t="s">
        <v>58</v>
      </c>
      <c r="D14" s="548"/>
      <c r="E14" s="548"/>
      <c r="F14" s="548"/>
      <c r="G14" s="548"/>
      <c r="H14" s="548"/>
      <c r="I14" s="325" t="str">
        <f t="shared" si="0"/>
        <v/>
      </c>
    </row>
    <row r="15" spans="2:9" x14ac:dyDescent="0.25">
      <c r="B15" s="521" t="s">
        <v>811</v>
      </c>
      <c r="C15" s="526" t="s">
        <v>60</v>
      </c>
      <c r="D15" s="548"/>
      <c r="E15" s="548"/>
      <c r="F15" s="548"/>
      <c r="G15" s="548"/>
      <c r="H15" s="548"/>
      <c r="I15" s="325" t="str">
        <f t="shared" si="0"/>
        <v/>
      </c>
    </row>
    <row r="16" spans="2:9" x14ac:dyDescent="0.25">
      <c r="B16" s="521" t="s">
        <v>812</v>
      </c>
      <c r="C16" s="526" t="s">
        <v>59</v>
      </c>
      <c r="D16" s="548"/>
      <c r="E16" s="548"/>
      <c r="F16" s="548"/>
      <c r="G16" s="548"/>
      <c r="H16" s="548"/>
      <c r="I16" s="325" t="str">
        <f t="shared" si="0"/>
        <v/>
      </c>
    </row>
    <row r="17" spans="2:9" ht="15.75" thickBot="1" x14ac:dyDescent="0.3">
      <c r="B17" s="612" t="s">
        <v>813</v>
      </c>
      <c r="C17" s="589" t="s">
        <v>33</v>
      </c>
      <c r="D17" s="603"/>
      <c r="E17" s="603"/>
      <c r="F17" s="603"/>
      <c r="G17" s="603"/>
      <c r="H17" s="603"/>
      <c r="I17" s="325" t="str">
        <f t="shared" si="0"/>
        <v/>
      </c>
    </row>
    <row r="18" spans="2:9" ht="15.75" thickBot="1" x14ac:dyDescent="0.3">
      <c r="B18" s="541" t="s">
        <v>814</v>
      </c>
      <c r="C18" s="623" t="s">
        <v>84</v>
      </c>
      <c r="D18" s="605"/>
      <c r="E18" s="605"/>
      <c r="F18" s="605"/>
      <c r="G18" s="605"/>
      <c r="H18" s="605"/>
      <c r="I18" s="325" t="str">
        <f t="shared" si="0"/>
        <v/>
      </c>
    </row>
    <row r="20" spans="2:9" x14ac:dyDescent="0.25">
      <c r="C20" s="2" t="s">
        <v>1827</v>
      </c>
    </row>
    <row r="21" spans="2:9" x14ac:dyDescent="0.25">
      <c r="C21" t="s">
        <v>802</v>
      </c>
      <c r="D21" s="481" t="str">
        <f>IF(D6="","",IF(ROUND(SUM(D7:D9),2)=ROUND(D6,2),"OK","Błąd sumy częściowej"))</f>
        <v/>
      </c>
      <c r="E21" s="481" t="str">
        <f t="shared" ref="E21:H21" si="1">IF(E6="","",IF(ROUND(SUM(E7:E9),2)=ROUND(E6,2),"OK","Błąd sumy częściowej"))</f>
        <v/>
      </c>
      <c r="F21" s="481" t="str">
        <f t="shared" si="1"/>
        <v/>
      </c>
      <c r="G21" s="481" t="str">
        <f t="shared" si="1"/>
        <v/>
      </c>
      <c r="H21" s="481" t="str">
        <f t="shared" si="1"/>
        <v/>
      </c>
    </row>
    <row r="22" spans="2:9" x14ac:dyDescent="0.25">
      <c r="C22" t="s">
        <v>806</v>
      </c>
      <c r="D22" s="481" t="str">
        <f>IF(D10="","",IF(ROUND(SUM(D11:D17),2)=ROUND(D10,2),"OK","Błąd sumy częściowej"))</f>
        <v/>
      </c>
      <c r="E22" s="481" t="str">
        <f t="shared" ref="E22:H22" si="2">IF(E10="","",IF(ROUND(SUM(E11:E17),2)=ROUND(E10,2),"OK","Błąd sumy częściowej"))</f>
        <v/>
      </c>
      <c r="F22" s="481" t="str">
        <f t="shared" si="2"/>
        <v/>
      </c>
      <c r="G22" s="481" t="str">
        <f t="shared" si="2"/>
        <v/>
      </c>
      <c r="H22" s="481" t="str">
        <f t="shared" si="2"/>
        <v/>
      </c>
    </row>
    <row r="23" spans="2:9" x14ac:dyDescent="0.25">
      <c r="C23" t="s">
        <v>814</v>
      </c>
      <c r="D23" s="481" t="str">
        <f>IF(D18="","",IF(ROUND(SUM(D6,D10),2)=ROUND(D18,2),"OK","Błąd sumy częściowej"))</f>
        <v/>
      </c>
      <c r="E23" s="481" t="str">
        <f t="shared" ref="E23:H23" si="3">IF(E18="","",IF(ROUND(SUM(E6,E10),2)=ROUND(E18,2),"OK","Błąd sumy częściowej"))</f>
        <v/>
      </c>
      <c r="F23" s="481" t="str">
        <f t="shared" si="3"/>
        <v/>
      </c>
      <c r="G23" s="481" t="str">
        <f t="shared" si="3"/>
        <v/>
      </c>
      <c r="H23" s="481" t="str">
        <f t="shared" si="3"/>
        <v/>
      </c>
    </row>
    <row r="25" spans="2:9" x14ac:dyDescent="0.25">
      <c r="C25" s="14" t="s">
        <v>1852</v>
      </c>
      <c r="D25" s="481" t="str">
        <f>IF(COUNTBLANK(I6:I18)=13,"",IF(AND(COUNTIF(I6:I18,"Weryfikacja wiersza OK")=13,COUNTIF(D21:H23,"OK")=15),"Arkusz jest zwalidowany poprawnie","Arkusz jest niepoprawny"))</f>
        <v/>
      </c>
    </row>
  </sheetData>
  <mergeCells count="1">
    <mergeCell ref="B4:C5"/>
  </mergeCells>
  <conditionalFormatting sqref="I6:I18">
    <cfRule type="containsText" dxfId="136" priority="4" operator="containsText" text="Weryfikacja wiersza OK">
      <formula>NOT(ISERROR(SEARCH("Weryfikacja wiersza OK",I6)))</formula>
    </cfRule>
  </conditionalFormatting>
  <conditionalFormatting sqref="I6:I18">
    <cfRule type="cellIs" dxfId="135" priority="3" operator="equal">
      <formula>"Weryfikacja bieżącego wiersza: OK"</formula>
    </cfRule>
  </conditionalFormatting>
  <conditionalFormatting sqref="D21:H23">
    <cfRule type="containsText" dxfId="134" priority="2" operator="containsText" text="OK">
      <formula>NOT(ISERROR(SEARCH("OK",D21)))</formula>
    </cfRule>
  </conditionalFormatting>
  <conditionalFormatting sqref="D25">
    <cfRule type="containsText" dxfId="133" priority="1" operator="containsText" text="Arkusz jest zwalidowany poprawnie">
      <formula>NOT(ISERROR(SEARCH("Arkusz jest zwalidowany poprawnie",D25)))</formula>
    </cfRule>
  </conditionalFormatting>
  <pageMargins left="0.7" right="0.7" top="0.75" bottom="0.75" header="0.3" footer="0.3"/>
  <pageSetup paperSize="9" orientation="portrait" r:id="rId1"/>
  <ignoredErrors>
    <ignoredError sqref="D22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9"/>
  <sheetViews>
    <sheetView topLeftCell="A7" workbookViewId="0">
      <selection activeCell="D50" sqref="D50"/>
    </sheetView>
  </sheetViews>
  <sheetFormatPr defaultRowHeight="15" x14ac:dyDescent="0.25"/>
  <cols>
    <col min="2" max="2" width="11.140625" style="5" customWidth="1"/>
    <col min="3" max="3" width="66.140625" style="5" customWidth="1"/>
    <col min="4" max="6" width="13.7109375" style="5" customWidth="1"/>
  </cols>
  <sheetData>
    <row r="1" spans="2:7" x14ac:dyDescent="0.25">
      <c r="B1" s="2" t="s">
        <v>1</v>
      </c>
      <c r="F1" s="2" t="s">
        <v>1606</v>
      </c>
    </row>
    <row r="2" spans="2:7" x14ac:dyDescent="0.25">
      <c r="B2" s="5" t="s">
        <v>825</v>
      </c>
    </row>
    <row r="3" spans="2:7" ht="15.75" thickBot="1" x14ac:dyDescent="0.3"/>
    <row r="4" spans="2:7" ht="75" x14ac:dyDescent="0.25">
      <c r="B4" s="938"/>
      <c r="C4" s="944"/>
      <c r="D4" s="650" t="s">
        <v>826</v>
      </c>
      <c r="E4" s="607" t="s">
        <v>827</v>
      </c>
      <c r="F4" s="595" t="s">
        <v>828</v>
      </c>
    </row>
    <row r="5" spans="2:7" ht="15.75" thickBot="1" x14ac:dyDescent="0.3">
      <c r="B5" s="940"/>
      <c r="C5" s="945"/>
      <c r="D5" s="651" t="s">
        <v>126</v>
      </c>
      <c r="E5" s="608" t="s">
        <v>127</v>
      </c>
      <c r="F5" s="597" t="s">
        <v>128</v>
      </c>
    </row>
    <row r="6" spans="2:7" x14ac:dyDescent="0.25">
      <c r="B6" s="586" t="s">
        <v>829</v>
      </c>
      <c r="C6" s="652" t="s">
        <v>92</v>
      </c>
      <c r="D6" s="653"/>
      <c r="E6" s="653"/>
      <c r="F6" s="653"/>
      <c r="G6" s="325" t="str">
        <f>IF(COUNTBLANK(D6:F6)=3,"",IF(COUNTBLANK(D6:F6)=0,"Weryfikacja wiersza OK","Należy wypełnić wszystkie pola w bieżącym wierszu"))</f>
        <v/>
      </c>
    </row>
    <row r="7" spans="2:7" x14ac:dyDescent="0.25">
      <c r="B7" s="587" t="s">
        <v>830</v>
      </c>
      <c r="C7" s="654" t="s">
        <v>55</v>
      </c>
      <c r="D7" s="655"/>
      <c r="E7" s="655"/>
      <c r="F7" s="655"/>
      <c r="G7" s="325" t="str">
        <f t="shared" ref="G7:G39" si="0">IF(COUNTBLANK(D7:F7)=3,"",IF(COUNTBLANK(D7:F7)=0,"Weryfikacja wiersza OK","Należy wypełnić wszystkie pola w bieżącym wierszu"))</f>
        <v/>
      </c>
    </row>
    <row r="8" spans="2:7" x14ac:dyDescent="0.25">
      <c r="B8" s="587" t="s">
        <v>831</v>
      </c>
      <c r="C8" s="654" t="s">
        <v>56</v>
      </c>
      <c r="D8" s="655"/>
      <c r="E8" s="655"/>
      <c r="F8" s="655"/>
      <c r="G8" s="325" t="str">
        <f t="shared" si="0"/>
        <v/>
      </c>
    </row>
    <row r="9" spans="2:7" x14ac:dyDescent="0.25">
      <c r="B9" s="587" t="s">
        <v>832</v>
      </c>
      <c r="C9" s="654" t="s">
        <v>57</v>
      </c>
      <c r="D9" s="655"/>
      <c r="E9" s="655"/>
      <c r="F9" s="655"/>
      <c r="G9" s="325" t="str">
        <f t="shared" si="0"/>
        <v/>
      </c>
    </row>
    <row r="10" spans="2:7" x14ac:dyDescent="0.25">
      <c r="B10" s="587" t="s">
        <v>833</v>
      </c>
      <c r="C10" s="654" t="s">
        <v>58</v>
      </c>
      <c r="D10" s="655"/>
      <c r="E10" s="655"/>
      <c r="F10" s="655"/>
      <c r="G10" s="325" t="str">
        <f t="shared" si="0"/>
        <v/>
      </c>
    </row>
    <row r="11" spans="2:7" x14ac:dyDescent="0.25">
      <c r="B11" s="587" t="s">
        <v>834</v>
      </c>
      <c r="C11" s="654" t="s">
        <v>60</v>
      </c>
      <c r="D11" s="655"/>
      <c r="E11" s="655"/>
      <c r="F11" s="655"/>
      <c r="G11" s="325" t="str">
        <f t="shared" si="0"/>
        <v/>
      </c>
    </row>
    <row r="12" spans="2:7" x14ac:dyDescent="0.25">
      <c r="B12" s="587" t="s">
        <v>835</v>
      </c>
      <c r="C12" s="654" t="s">
        <v>59</v>
      </c>
      <c r="D12" s="655"/>
      <c r="E12" s="655"/>
      <c r="F12" s="655"/>
      <c r="G12" s="325" t="str">
        <f t="shared" si="0"/>
        <v/>
      </c>
    </row>
    <row r="13" spans="2:7" x14ac:dyDescent="0.25">
      <c r="B13" s="587" t="s">
        <v>1633</v>
      </c>
      <c r="C13" s="654" t="s">
        <v>33</v>
      </c>
      <c r="D13" s="655"/>
      <c r="E13" s="655"/>
      <c r="F13" s="655"/>
      <c r="G13" s="325" t="str">
        <f t="shared" si="0"/>
        <v/>
      </c>
    </row>
    <row r="14" spans="2:7" x14ac:dyDescent="0.25">
      <c r="B14" s="587" t="s">
        <v>836</v>
      </c>
      <c r="C14" s="656" t="s">
        <v>837</v>
      </c>
      <c r="D14" s="657"/>
      <c r="E14" s="657"/>
      <c r="F14" s="657"/>
      <c r="G14" s="325" t="str">
        <f t="shared" si="0"/>
        <v/>
      </c>
    </row>
    <row r="15" spans="2:7" x14ac:dyDescent="0.25">
      <c r="B15" s="587" t="s">
        <v>838</v>
      </c>
      <c r="C15" s="654" t="s">
        <v>55</v>
      </c>
      <c r="D15" s="655"/>
      <c r="E15" s="655"/>
      <c r="F15" s="655"/>
      <c r="G15" s="325" t="str">
        <f t="shared" si="0"/>
        <v/>
      </c>
    </row>
    <row r="16" spans="2:7" x14ac:dyDescent="0.25">
      <c r="B16" s="587" t="s">
        <v>839</v>
      </c>
      <c r="C16" s="654" t="s">
        <v>56</v>
      </c>
      <c r="D16" s="655"/>
      <c r="E16" s="655"/>
      <c r="F16" s="655"/>
      <c r="G16" s="325" t="str">
        <f t="shared" si="0"/>
        <v/>
      </c>
    </row>
    <row r="17" spans="2:7" x14ac:dyDescent="0.25">
      <c r="B17" s="587" t="s">
        <v>840</v>
      </c>
      <c r="C17" s="654" t="s">
        <v>57</v>
      </c>
      <c r="D17" s="655"/>
      <c r="E17" s="655"/>
      <c r="F17" s="655"/>
      <c r="G17" s="325" t="str">
        <f t="shared" si="0"/>
        <v/>
      </c>
    </row>
    <row r="18" spans="2:7" x14ac:dyDescent="0.25">
      <c r="B18" s="587" t="s">
        <v>841</v>
      </c>
      <c r="C18" s="654" t="s">
        <v>58</v>
      </c>
      <c r="D18" s="655"/>
      <c r="E18" s="655"/>
      <c r="F18" s="655"/>
      <c r="G18" s="325" t="str">
        <f t="shared" si="0"/>
        <v/>
      </c>
    </row>
    <row r="19" spans="2:7" x14ac:dyDescent="0.25">
      <c r="B19" s="587" t="s">
        <v>842</v>
      </c>
      <c r="C19" s="654" t="s">
        <v>60</v>
      </c>
      <c r="D19" s="655"/>
      <c r="E19" s="655"/>
      <c r="F19" s="655"/>
      <c r="G19" s="325" t="str">
        <f t="shared" si="0"/>
        <v/>
      </c>
    </row>
    <row r="20" spans="2:7" x14ac:dyDescent="0.25">
      <c r="B20" s="587" t="s">
        <v>843</v>
      </c>
      <c r="C20" s="654" t="s">
        <v>59</v>
      </c>
      <c r="D20" s="655"/>
      <c r="E20" s="655"/>
      <c r="F20" s="655"/>
      <c r="G20" s="325" t="str">
        <f t="shared" si="0"/>
        <v/>
      </c>
    </row>
    <row r="21" spans="2:7" x14ac:dyDescent="0.25">
      <c r="B21" s="587" t="s">
        <v>844</v>
      </c>
      <c r="C21" s="654" t="s">
        <v>76</v>
      </c>
      <c r="D21" s="655"/>
      <c r="E21" s="655"/>
      <c r="F21" s="655"/>
      <c r="G21" s="325" t="str">
        <f t="shared" si="0"/>
        <v/>
      </c>
    </row>
    <row r="22" spans="2:7" x14ac:dyDescent="0.25">
      <c r="B22" s="587" t="s">
        <v>845</v>
      </c>
      <c r="C22" s="649" t="s">
        <v>846</v>
      </c>
      <c r="D22" s="655"/>
      <c r="E22" s="655"/>
      <c r="F22" s="655"/>
      <c r="G22" s="325" t="str">
        <f t="shared" si="0"/>
        <v/>
      </c>
    </row>
    <row r="23" spans="2:7" x14ac:dyDescent="0.25">
      <c r="B23" s="587" t="s">
        <v>847</v>
      </c>
      <c r="C23" s="649" t="s">
        <v>848</v>
      </c>
      <c r="D23" s="655"/>
      <c r="E23" s="655"/>
      <c r="F23" s="655"/>
      <c r="G23" s="325" t="str">
        <f t="shared" si="0"/>
        <v/>
      </c>
    </row>
    <row r="24" spans="2:7" x14ac:dyDescent="0.25">
      <c r="B24" s="587" t="s">
        <v>849</v>
      </c>
      <c r="C24" s="654" t="s">
        <v>255</v>
      </c>
      <c r="D24" s="655"/>
      <c r="E24" s="655"/>
      <c r="F24" s="655"/>
      <c r="G24" s="325" t="str">
        <f t="shared" si="0"/>
        <v/>
      </c>
    </row>
    <row r="25" spans="2:7" x14ac:dyDescent="0.25">
      <c r="B25" s="587" t="s">
        <v>850</v>
      </c>
      <c r="C25" s="654" t="s">
        <v>33</v>
      </c>
      <c r="D25" s="655"/>
      <c r="E25" s="655"/>
      <c r="F25" s="655"/>
      <c r="G25" s="325" t="str">
        <f t="shared" si="0"/>
        <v/>
      </c>
    </row>
    <row r="26" spans="2:7" x14ac:dyDescent="0.25">
      <c r="B26" s="587" t="s">
        <v>851</v>
      </c>
      <c r="C26" s="656" t="s">
        <v>568</v>
      </c>
      <c r="D26" s="657"/>
      <c r="E26" s="657"/>
      <c r="F26" s="657"/>
      <c r="G26" s="325" t="str">
        <f t="shared" si="0"/>
        <v/>
      </c>
    </row>
    <row r="27" spans="2:7" x14ac:dyDescent="0.25">
      <c r="B27" s="587" t="s">
        <v>852</v>
      </c>
      <c r="C27" s="654" t="s">
        <v>55</v>
      </c>
      <c r="D27" s="655"/>
      <c r="E27" s="655"/>
      <c r="F27" s="655"/>
      <c r="G27" s="325" t="str">
        <f t="shared" si="0"/>
        <v/>
      </c>
    </row>
    <row r="28" spans="2:7" x14ac:dyDescent="0.25">
      <c r="B28" s="587" t="s">
        <v>853</v>
      </c>
      <c r="C28" s="654" t="s">
        <v>56</v>
      </c>
      <c r="D28" s="655"/>
      <c r="E28" s="655"/>
      <c r="F28" s="655"/>
      <c r="G28" s="325" t="str">
        <f t="shared" si="0"/>
        <v/>
      </c>
    </row>
    <row r="29" spans="2:7" x14ac:dyDescent="0.25">
      <c r="B29" s="587" t="s">
        <v>854</v>
      </c>
      <c r="C29" s="654" t="s">
        <v>57</v>
      </c>
      <c r="D29" s="655"/>
      <c r="E29" s="655"/>
      <c r="F29" s="655"/>
      <c r="G29" s="325" t="str">
        <f t="shared" si="0"/>
        <v/>
      </c>
    </row>
    <row r="30" spans="2:7" x14ac:dyDescent="0.25">
      <c r="B30" s="587" t="s">
        <v>855</v>
      </c>
      <c r="C30" s="654" t="s">
        <v>58</v>
      </c>
      <c r="D30" s="655"/>
      <c r="E30" s="655"/>
      <c r="F30" s="655"/>
      <c r="G30" s="325" t="str">
        <f t="shared" si="0"/>
        <v/>
      </c>
    </row>
    <row r="31" spans="2:7" x14ac:dyDescent="0.25">
      <c r="B31" s="587" t="s">
        <v>856</v>
      </c>
      <c r="C31" s="654" t="s">
        <v>60</v>
      </c>
      <c r="D31" s="655"/>
      <c r="E31" s="655"/>
      <c r="F31" s="655"/>
      <c r="G31" s="325" t="str">
        <f t="shared" si="0"/>
        <v/>
      </c>
    </row>
    <row r="32" spans="2:7" x14ac:dyDescent="0.25">
      <c r="B32" s="587" t="s">
        <v>857</v>
      </c>
      <c r="C32" s="654" t="s">
        <v>59</v>
      </c>
      <c r="D32" s="655"/>
      <c r="E32" s="655"/>
      <c r="F32" s="655"/>
      <c r="G32" s="325" t="str">
        <f t="shared" si="0"/>
        <v/>
      </c>
    </row>
    <row r="33" spans="2:7" x14ac:dyDescent="0.25">
      <c r="B33" s="587" t="s">
        <v>858</v>
      </c>
      <c r="C33" s="654" t="s">
        <v>80</v>
      </c>
      <c r="D33" s="655"/>
      <c r="E33" s="655"/>
      <c r="F33" s="655"/>
      <c r="G33" s="325" t="str">
        <f t="shared" si="0"/>
        <v/>
      </c>
    </row>
    <row r="34" spans="2:7" x14ac:dyDescent="0.25">
      <c r="B34" s="587" t="s">
        <v>859</v>
      </c>
      <c r="C34" s="654" t="s">
        <v>76</v>
      </c>
      <c r="D34" s="655"/>
      <c r="E34" s="655"/>
      <c r="F34" s="655"/>
      <c r="G34" s="325" t="str">
        <f t="shared" si="0"/>
        <v/>
      </c>
    </row>
    <row r="35" spans="2:7" x14ac:dyDescent="0.25">
      <c r="B35" s="587" t="s">
        <v>860</v>
      </c>
      <c r="C35" s="649" t="s">
        <v>846</v>
      </c>
      <c r="D35" s="655"/>
      <c r="E35" s="655"/>
      <c r="F35" s="655"/>
      <c r="G35" s="325" t="str">
        <f t="shared" si="0"/>
        <v/>
      </c>
    </row>
    <row r="36" spans="2:7" x14ac:dyDescent="0.25">
      <c r="B36" s="587" t="s">
        <v>861</v>
      </c>
      <c r="C36" s="649" t="s">
        <v>848</v>
      </c>
      <c r="D36" s="655"/>
      <c r="E36" s="655"/>
      <c r="F36" s="655"/>
      <c r="G36" s="325" t="str">
        <f t="shared" si="0"/>
        <v/>
      </c>
    </row>
    <row r="37" spans="2:7" x14ac:dyDescent="0.25">
      <c r="B37" s="587" t="s">
        <v>862</v>
      </c>
      <c r="C37" s="654" t="s">
        <v>255</v>
      </c>
      <c r="D37" s="655"/>
      <c r="E37" s="655"/>
      <c r="F37" s="655"/>
      <c r="G37" s="325" t="str">
        <f t="shared" si="0"/>
        <v/>
      </c>
    </row>
    <row r="38" spans="2:7" ht="15.75" thickBot="1" x14ac:dyDescent="0.3">
      <c r="B38" s="588" t="s">
        <v>863</v>
      </c>
      <c r="C38" s="658" t="s">
        <v>33</v>
      </c>
      <c r="D38" s="659"/>
      <c r="E38" s="659"/>
      <c r="F38" s="659"/>
      <c r="G38" s="325" t="str">
        <f t="shared" si="0"/>
        <v/>
      </c>
    </row>
    <row r="39" spans="2:7" ht="15.75" thickBot="1" x14ac:dyDescent="0.3">
      <c r="B39" s="591" t="s">
        <v>864</v>
      </c>
      <c r="C39" s="660" t="s">
        <v>84</v>
      </c>
      <c r="D39" s="661"/>
      <c r="E39" s="661"/>
      <c r="F39" s="661"/>
      <c r="G39" s="325" t="str">
        <f t="shared" si="0"/>
        <v/>
      </c>
    </row>
    <row r="41" spans="2:7" x14ac:dyDescent="0.25">
      <c r="C41" s="2" t="s">
        <v>1827</v>
      </c>
    </row>
    <row r="42" spans="2:7" x14ac:dyDescent="0.25">
      <c r="C42" s="5" t="s">
        <v>829</v>
      </c>
      <c r="D42" s="481" t="str">
        <f>IF(D6="","",IF(ROUND(SUM(D7:D13),2)=ROUND(D6,2),"OK","Błąd sumy częściowej"))</f>
        <v/>
      </c>
      <c r="E42" s="481" t="str">
        <f t="shared" ref="E42:F42" si="1">IF(E6="","",IF(ROUND(SUM(E7:E13),2)=ROUND(E6,2),"OK","Błąd sumy częściowej"))</f>
        <v/>
      </c>
      <c r="F42" s="481" t="str">
        <f t="shared" si="1"/>
        <v/>
      </c>
    </row>
    <row r="43" spans="2:7" x14ac:dyDescent="0.25">
      <c r="C43" s="5" t="s">
        <v>836</v>
      </c>
      <c r="D43" s="481" t="str">
        <f>IF(D14="","",IF(ROUND(SUM(D15,D16,D17,D18,D19,D20,D21,D24,D25),2)=ROUND(D14,2),"OK","Błąd sumy częściowej"))</f>
        <v/>
      </c>
      <c r="E43" s="481" t="str">
        <f t="shared" ref="E43:F43" si="2">IF(E14="","",IF(ROUND(SUM(E15,E16,E17,E18,E19,E20,E21,E24,E25),2)=ROUND(E14,2),"OK","Błąd sumy częściowej"))</f>
        <v/>
      </c>
      <c r="F43" s="481" t="str">
        <f t="shared" si="2"/>
        <v/>
      </c>
    </row>
    <row r="44" spans="2:7" x14ac:dyDescent="0.25">
      <c r="C44" s="5" t="s">
        <v>844</v>
      </c>
      <c r="D44" s="481" t="str">
        <f>IF(D21="","",IF(ROUND(SUM(D22:D23),2)=ROUND(D21,2),"OK","Błąd sumy częściowej"))</f>
        <v/>
      </c>
      <c r="E44" s="481" t="str">
        <f t="shared" ref="E44:F44" si="3">IF(E21="","",IF(ROUND(SUM(E22:E23),2)=ROUND(E21,2),"OK","Błąd sumy częściowej"))</f>
        <v/>
      </c>
      <c r="F44" s="481" t="str">
        <f t="shared" si="3"/>
        <v/>
      </c>
    </row>
    <row r="45" spans="2:7" x14ac:dyDescent="0.25">
      <c r="C45" s="5" t="s">
        <v>851</v>
      </c>
      <c r="D45" s="481" t="str">
        <f>IF(D26="","",IF(ROUND(SUM(D27,D28,D29,D30,D31,D32,D33,D34,D37,D38),2)=ROUND(D26,2),"OK","Błąd sumy częściowej"))</f>
        <v/>
      </c>
      <c r="E45" s="481" t="str">
        <f t="shared" ref="E45:F45" si="4">IF(E26="","",IF(ROUND(SUM(E27,E28,E29,E30,E31,E32,E33,E34,E37,E38),2)=ROUND(E26,2),"OK","Błąd sumy częściowej"))</f>
        <v/>
      </c>
      <c r="F45" s="481" t="str">
        <f t="shared" si="4"/>
        <v/>
      </c>
    </row>
    <row r="46" spans="2:7" x14ac:dyDescent="0.25">
      <c r="C46" s="5" t="s">
        <v>859</v>
      </c>
      <c r="D46" s="481"/>
      <c r="E46" s="481"/>
      <c r="F46" s="481"/>
    </row>
    <row r="47" spans="2:7" x14ac:dyDescent="0.25">
      <c r="C47" s="5" t="s">
        <v>864</v>
      </c>
      <c r="D47" s="481" t="str">
        <f>IF(D39="","",IF(ROUND(SUM(D6,D14,D26),2)=ROUND(D39,2),"OK","Błąd sumy częściowej"))</f>
        <v/>
      </c>
      <c r="E47" s="481" t="str">
        <f t="shared" ref="E47:F47" si="5">IF(E39="","",IF(ROUND(SUM(E6,E14,E26),2)=ROUND(E39,2),"OK","Błąd sumy częściowej"))</f>
        <v/>
      </c>
      <c r="F47" s="481" t="str">
        <f t="shared" si="5"/>
        <v/>
      </c>
    </row>
    <row r="49" spans="3:4" x14ac:dyDescent="0.25">
      <c r="C49" s="14" t="s">
        <v>1852</v>
      </c>
      <c r="D49" s="481" t="str">
        <f>IF(COUNTBLANK(G6:G39)=34,"",IF(AND(COUNTIF(G6:G39,"Weryfikacja wiersza OK")=34,COUNTIF(D42:F47,"OK")=15),"Arkusz jest zwalidowany poprawnie","Arkusz jest niepoprawny"))</f>
        <v/>
      </c>
    </row>
  </sheetData>
  <mergeCells count="1">
    <mergeCell ref="B4:C5"/>
  </mergeCells>
  <conditionalFormatting sqref="G6:G39">
    <cfRule type="containsText" dxfId="132" priority="6" operator="containsText" text="Weryfikacja wiersza OK">
      <formula>NOT(ISERROR(SEARCH("Weryfikacja wiersza OK",G6)))</formula>
    </cfRule>
  </conditionalFormatting>
  <conditionalFormatting sqref="G6:G39">
    <cfRule type="cellIs" dxfId="131" priority="5" operator="equal">
      <formula>"Weryfikacja bieżącego wiersza: OK"</formula>
    </cfRule>
  </conditionalFormatting>
  <conditionalFormatting sqref="G6:G39">
    <cfRule type="cellIs" dxfId="130" priority="4" operator="equal">
      <formula>"Weryfikacja OK"</formula>
    </cfRule>
  </conditionalFormatting>
  <conditionalFormatting sqref="D42:F42">
    <cfRule type="containsText" dxfId="129" priority="3" operator="containsText" text="OK">
      <formula>NOT(ISERROR(SEARCH("OK",D42)))</formula>
    </cfRule>
  </conditionalFormatting>
  <conditionalFormatting sqref="D43:F47">
    <cfRule type="containsText" dxfId="128" priority="2" operator="containsText" text="OK">
      <formula>NOT(ISERROR(SEARCH("OK",D43)))</formula>
    </cfRule>
  </conditionalFormatting>
  <conditionalFormatting sqref="D49">
    <cfRule type="containsText" dxfId="127" priority="1" operator="containsText" text="Arkusz jest zwalidowany poprawnie">
      <formula>NOT(ISERROR(SEARCH("Arkusz jest zwalidowany poprawnie",D49)))</formula>
    </cfRule>
  </conditionalFormatting>
  <pageMargins left="0.7" right="0.7" top="0.75" bottom="0.75" header="0.3" footer="0.3"/>
  <pageSetup paperSize="9" orientation="portrait" r:id="rId1"/>
  <ignoredErrors>
    <ignoredError sqref="D44" 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8"/>
  <sheetViews>
    <sheetView workbookViewId="0">
      <selection activeCell="C2" sqref="C2"/>
    </sheetView>
  </sheetViews>
  <sheetFormatPr defaultRowHeight="15" x14ac:dyDescent="0.25"/>
  <cols>
    <col min="3" max="3" width="46.7109375" customWidth="1"/>
    <col min="4" max="6" width="13.5703125" customWidth="1"/>
  </cols>
  <sheetData>
    <row r="1" spans="2:7" x14ac:dyDescent="0.25">
      <c r="B1" s="2" t="s">
        <v>259</v>
      </c>
      <c r="F1" s="2" t="s">
        <v>1606</v>
      </c>
    </row>
    <row r="2" spans="2:7" x14ac:dyDescent="0.25">
      <c r="B2" s="672" t="s">
        <v>1627</v>
      </c>
      <c r="C2" s="234"/>
    </row>
    <row r="3" spans="2:7" ht="15.75" thickBot="1" x14ac:dyDescent="0.3"/>
    <row r="4" spans="2:7" ht="60" x14ac:dyDescent="0.25">
      <c r="B4" s="938" t="s">
        <v>1628</v>
      </c>
      <c r="C4" s="944"/>
      <c r="D4" s="650" t="s">
        <v>1629</v>
      </c>
      <c r="E4" s="607" t="s">
        <v>870</v>
      </c>
      <c r="F4" s="595" t="s">
        <v>871</v>
      </c>
    </row>
    <row r="5" spans="2:7" ht="15.75" thickBot="1" x14ac:dyDescent="0.3">
      <c r="B5" s="940"/>
      <c r="C5" s="945"/>
      <c r="D5" s="663" t="s">
        <v>126</v>
      </c>
      <c r="E5" s="636" t="s">
        <v>127</v>
      </c>
      <c r="F5" s="664" t="s">
        <v>128</v>
      </c>
    </row>
    <row r="6" spans="2:7" x14ac:dyDescent="0.25">
      <c r="B6" s="552" t="s">
        <v>872</v>
      </c>
      <c r="C6" s="638" t="s">
        <v>55</v>
      </c>
      <c r="D6" s="665"/>
      <c r="E6" s="665"/>
      <c r="F6" s="665"/>
      <c r="G6" s="325" t="str">
        <f>IF(COUNTBLANK(D6:F6)=3,"",IF(COUNTBLANK(D6:F6)=0,"Weryfikacja wiersza OK","Należy wypełnić wszystkie pola w bieżącym wierszu"))</f>
        <v/>
      </c>
    </row>
    <row r="7" spans="2:7" x14ac:dyDescent="0.25">
      <c r="B7" s="93" t="s">
        <v>873</v>
      </c>
      <c r="C7" s="640" t="s">
        <v>56</v>
      </c>
      <c r="D7" s="655"/>
      <c r="E7" s="655"/>
      <c r="F7" s="655"/>
      <c r="G7" s="325" t="str">
        <f t="shared" ref="G7:G13" si="0">IF(COUNTBLANK(D7:F7)=3,"",IF(COUNTBLANK(D7:F7)=0,"Weryfikacja wiersza OK","Należy wypełnić wszystkie pola w bieżącym wierszu"))</f>
        <v/>
      </c>
    </row>
    <row r="8" spans="2:7" x14ac:dyDescent="0.25">
      <c r="B8" s="93" t="s">
        <v>874</v>
      </c>
      <c r="C8" s="640" t="s">
        <v>57</v>
      </c>
      <c r="D8" s="655"/>
      <c r="E8" s="655"/>
      <c r="F8" s="655"/>
      <c r="G8" s="325" t="str">
        <f t="shared" si="0"/>
        <v/>
      </c>
    </row>
    <row r="9" spans="2:7" x14ac:dyDescent="0.25">
      <c r="B9" s="93" t="s">
        <v>875</v>
      </c>
      <c r="C9" s="640" t="s">
        <v>58</v>
      </c>
      <c r="D9" s="655"/>
      <c r="E9" s="655"/>
      <c r="F9" s="655"/>
      <c r="G9" s="325" t="str">
        <f t="shared" si="0"/>
        <v/>
      </c>
    </row>
    <row r="10" spans="2:7" x14ac:dyDescent="0.25">
      <c r="B10" s="93" t="s">
        <v>876</v>
      </c>
      <c r="C10" s="640" t="s">
        <v>60</v>
      </c>
      <c r="D10" s="655"/>
      <c r="E10" s="655"/>
      <c r="F10" s="655"/>
      <c r="G10" s="325" t="str">
        <f t="shared" si="0"/>
        <v/>
      </c>
    </row>
    <row r="11" spans="2:7" ht="30" x14ac:dyDescent="0.25">
      <c r="B11" s="93" t="s">
        <v>877</v>
      </c>
      <c r="C11" s="666" t="s">
        <v>59</v>
      </c>
      <c r="D11" s="655"/>
      <c r="E11" s="655"/>
      <c r="F11" s="655"/>
      <c r="G11" s="325" t="str">
        <f t="shared" si="0"/>
        <v/>
      </c>
    </row>
    <row r="12" spans="2:7" ht="15.75" thickBot="1" x14ac:dyDescent="0.3">
      <c r="B12" s="667" t="s">
        <v>878</v>
      </c>
      <c r="C12" s="668" t="s">
        <v>33</v>
      </c>
      <c r="D12" s="659"/>
      <c r="E12" s="659"/>
      <c r="F12" s="659"/>
      <c r="G12" s="325" t="str">
        <f t="shared" si="0"/>
        <v/>
      </c>
    </row>
    <row r="13" spans="2:7" ht="15.75" thickBot="1" x14ac:dyDescent="0.3">
      <c r="B13" s="669" t="s">
        <v>879</v>
      </c>
      <c r="C13" s="670" t="s">
        <v>84</v>
      </c>
      <c r="D13" s="671"/>
      <c r="E13" s="671"/>
      <c r="F13" s="671"/>
      <c r="G13" s="325" t="str">
        <f t="shared" si="0"/>
        <v/>
      </c>
    </row>
    <row r="15" spans="2:7" x14ac:dyDescent="0.25">
      <c r="C15" s="2" t="s">
        <v>1827</v>
      </c>
    </row>
    <row r="16" spans="2:7" x14ac:dyDescent="0.25">
      <c r="C16" t="s">
        <v>879</v>
      </c>
      <c r="D16" s="481" t="str">
        <f>IF(D13="","",IF(ROUND(SUM(D6:D12),2)=ROUND(D13,2),"OK","Błąd sumy częściowej"))</f>
        <v/>
      </c>
      <c r="E16" s="481" t="str">
        <f t="shared" ref="E16:F16" si="1">IF(E13="","",IF(ROUND(SUM(E6:E12),2)=ROUND(E13,2),"OK","Błąd sumy częściowej"))</f>
        <v/>
      </c>
      <c r="F16" s="481" t="str">
        <f t="shared" si="1"/>
        <v/>
      </c>
    </row>
    <row r="18" spans="3:4" x14ac:dyDescent="0.25">
      <c r="C18" s="14" t="s">
        <v>1852</v>
      </c>
      <c r="D18" s="481" t="str">
        <f>IF(COUNTBLANK(G6:G13)=8,"",IF(AND(COUNTIF(G6:G13,"Weryfikacja wiersza OK")=8,COUNTIF(D16:F16,"OK")=3),"Arkusz jest zwalidowany poprawnie","Arkusz jest niepoprawny"))</f>
        <v/>
      </c>
    </row>
  </sheetData>
  <mergeCells count="1">
    <mergeCell ref="B4:C5"/>
  </mergeCells>
  <conditionalFormatting sqref="G6:G13">
    <cfRule type="containsText" dxfId="126" priority="5" operator="containsText" text="Weryfikacja wiersza OK">
      <formula>NOT(ISERROR(SEARCH("Weryfikacja wiersza OK",G6)))</formula>
    </cfRule>
  </conditionalFormatting>
  <conditionalFormatting sqref="G6:G13">
    <cfRule type="cellIs" dxfId="125" priority="4" operator="equal">
      <formula>"Weryfikacja bieżącego wiersza: OK"</formula>
    </cfRule>
  </conditionalFormatting>
  <conditionalFormatting sqref="G6:G13">
    <cfRule type="cellIs" dxfId="124" priority="3" operator="equal">
      <formula>"Weryfikacja OK"</formula>
    </cfRule>
  </conditionalFormatting>
  <conditionalFormatting sqref="D16:F16">
    <cfRule type="containsText" dxfId="123" priority="2" operator="containsText" text="OK">
      <formula>NOT(ISERROR(SEARCH("OK",D16)))</formula>
    </cfRule>
  </conditionalFormatting>
  <conditionalFormatting sqref="D18">
    <cfRule type="containsText" dxfId="122" priority="1" operator="containsText" text="Arkusz jest zwalidowany poprawnie">
      <formula>NOT(ISERROR(SEARCH("Arkusz jest zwalidowany poprawnie",D18)))</formula>
    </cfRule>
  </conditionalFormatting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15"/>
  <sheetViews>
    <sheetView topLeftCell="B1" zoomScale="90" zoomScaleNormal="90" workbookViewId="0">
      <selection activeCell="D7" sqref="D7:AI10"/>
    </sheetView>
  </sheetViews>
  <sheetFormatPr defaultRowHeight="15" x14ac:dyDescent="0.25"/>
  <cols>
    <col min="2" max="2" width="13" customWidth="1"/>
    <col min="3" max="3" width="36.5703125" customWidth="1"/>
    <col min="4" max="11" width="10.140625" customWidth="1"/>
    <col min="12" max="35" width="5.85546875" customWidth="1"/>
    <col min="36" max="36" width="15.140625" customWidth="1"/>
    <col min="37" max="40" width="5.140625" customWidth="1"/>
  </cols>
  <sheetData>
    <row r="1" spans="2:36" ht="15.75" x14ac:dyDescent="0.25">
      <c r="B1" s="1" t="s">
        <v>1</v>
      </c>
      <c r="I1" s="2" t="s">
        <v>1606</v>
      </c>
    </row>
    <row r="2" spans="2:36" x14ac:dyDescent="0.25">
      <c r="B2" s="234" t="s">
        <v>1632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</row>
    <row r="3" spans="2:36" ht="24" customHeight="1" thickBot="1" x14ac:dyDescent="0.3">
      <c r="B3" s="234"/>
      <c r="C3" s="234"/>
      <c r="D3" s="675"/>
      <c r="E3" s="675"/>
      <c r="F3" s="675"/>
      <c r="G3" s="675"/>
      <c r="H3" s="675"/>
      <c r="I3" s="675"/>
      <c r="J3" s="675"/>
      <c r="K3" s="675"/>
      <c r="L3" s="675"/>
      <c r="M3" s="675"/>
      <c r="N3" s="675"/>
      <c r="O3" s="675"/>
      <c r="P3" s="675"/>
      <c r="Q3" s="675"/>
      <c r="R3" s="675"/>
      <c r="S3" s="675"/>
      <c r="T3" s="675"/>
      <c r="U3" s="675"/>
      <c r="V3" s="675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</row>
    <row r="4" spans="2:36" ht="15.75" thickBot="1" x14ac:dyDescent="0.3">
      <c r="B4" s="948"/>
      <c r="C4" s="949"/>
      <c r="D4" s="954" t="s">
        <v>43</v>
      </c>
      <c r="E4" s="955"/>
      <c r="F4" s="955"/>
      <c r="G4" s="955"/>
      <c r="H4" s="955"/>
      <c r="I4" s="955"/>
      <c r="J4" s="955"/>
      <c r="K4" s="955"/>
      <c r="L4" s="956" t="s">
        <v>44</v>
      </c>
      <c r="M4" s="946"/>
      <c r="N4" s="946"/>
      <c r="O4" s="946"/>
      <c r="P4" s="946"/>
      <c r="Q4" s="947"/>
      <c r="R4" s="955" t="s">
        <v>45</v>
      </c>
      <c r="S4" s="955"/>
      <c r="T4" s="955"/>
      <c r="U4" s="955"/>
      <c r="V4" s="955"/>
      <c r="W4" s="957"/>
      <c r="X4" s="956" t="s">
        <v>46</v>
      </c>
      <c r="Y4" s="946"/>
      <c r="Z4" s="946"/>
      <c r="AA4" s="946"/>
      <c r="AB4" s="946"/>
      <c r="AC4" s="947"/>
      <c r="AD4" s="946" t="s">
        <v>47</v>
      </c>
      <c r="AE4" s="946"/>
      <c r="AF4" s="946"/>
      <c r="AG4" s="946"/>
      <c r="AH4" s="946"/>
      <c r="AI4" s="947"/>
    </row>
    <row r="5" spans="2:36" ht="130.5" customHeight="1" thickBot="1" x14ac:dyDescent="0.3">
      <c r="B5" s="950"/>
      <c r="C5" s="951"/>
      <c r="D5" s="676" t="s">
        <v>49</v>
      </c>
      <c r="E5" s="676" t="s">
        <v>51</v>
      </c>
      <c r="F5" s="7" t="s">
        <v>52</v>
      </c>
      <c r="G5" s="677" t="s">
        <v>886</v>
      </c>
      <c r="H5" s="676" t="s">
        <v>50</v>
      </c>
      <c r="I5" s="676" t="s">
        <v>887</v>
      </c>
      <c r="J5" s="676" t="s">
        <v>53</v>
      </c>
      <c r="K5" s="678" t="s">
        <v>888</v>
      </c>
      <c r="L5" s="679" t="s">
        <v>49</v>
      </c>
      <c r="M5" s="676" t="s">
        <v>51</v>
      </c>
      <c r="N5" s="677" t="s">
        <v>52</v>
      </c>
      <c r="O5" s="676" t="s">
        <v>50</v>
      </c>
      <c r="P5" s="676" t="s">
        <v>53</v>
      </c>
      <c r="Q5" s="680" t="s">
        <v>33</v>
      </c>
      <c r="R5" s="676" t="s">
        <v>49</v>
      </c>
      <c r="S5" s="676" t="s">
        <v>51</v>
      </c>
      <c r="T5" s="677" t="s">
        <v>52</v>
      </c>
      <c r="U5" s="676" t="s">
        <v>50</v>
      </c>
      <c r="V5" s="676" t="s">
        <v>53</v>
      </c>
      <c r="W5" s="680" t="s">
        <v>33</v>
      </c>
      <c r="X5" s="679" t="s">
        <v>49</v>
      </c>
      <c r="Y5" s="676" t="s">
        <v>51</v>
      </c>
      <c r="Z5" s="677" t="s">
        <v>52</v>
      </c>
      <c r="AA5" s="676" t="s">
        <v>50</v>
      </c>
      <c r="AB5" s="676" t="s">
        <v>53</v>
      </c>
      <c r="AC5" s="680" t="s">
        <v>33</v>
      </c>
      <c r="AD5" s="676" t="s">
        <v>49</v>
      </c>
      <c r="AE5" s="676" t="s">
        <v>51</v>
      </c>
      <c r="AF5" s="677" t="s">
        <v>52</v>
      </c>
      <c r="AG5" s="676" t="s">
        <v>50</v>
      </c>
      <c r="AH5" s="676" t="s">
        <v>53</v>
      </c>
      <c r="AI5" s="680" t="s">
        <v>33</v>
      </c>
    </row>
    <row r="6" spans="2:36" ht="18" customHeight="1" thickBot="1" x14ac:dyDescent="0.3">
      <c r="B6" s="952"/>
      <c r="C6" s="953"/>
      <c r="D6" s="681" t="s">
        <v>126</v>
      </c>
      <c r="E6" s="682" t="s">
        <v>127</v>
      </c>
      <c r="F6" s="682" t="s">
        <v>128</v>
      </c>
      <c r="G6" s="683" t="s">
        <v>129</v>
      </c>
      <c r="H6" s="682" t="s">
        <v>134</v>
      </c>
      <c r="I6" s="683" t="s">
        <v>130</v>
      </c>
      <c r="J6" s="683" t="s">
        <v>195</v>
      </c>
      <c r="K6" s="684" t="s">
        <v>196</v>
      </c>
      <c r="L6" s="685" t="s">
        <v>197</v>
      </c>
      <c r="M6" s="683" t="s">
        <v>198</v>
      </c>
      <c r="N6" s="682" t="s">
        <v>199</v>
      </c>
      <c r="O6" s="686" t="s">
        <v>200</v>
      </c>
      <c r="P6" s="683" t="s">
        <v>201</v>
      </c>
      <c r="Q6" s="687" t="s">
        <v>202</v>
      </c>
      <c r="R6" s="682" t="s">
        <v>203</v>
      </c>
      <c r="S6" s="682" t="s">
        <v>204</v>
      </c>
      <c r="T6" s="683" t="s">
        <v>205</v>
      </c>
      <c r="U6" s="682" t="s">
        <v>206</v>
      </c>
      <c r="V6" s="683" t="s">
        <v>207</v>
      </c>
      <c r="W6" s="687" t="s">
        <v>208</v>
      </c>
      <c r="X6" s="685" t="s">
        <v>209</v>
      </c>
      <c r="Y6" s="683" t="s">
        <v>210</v>
      </c>
      <c r="Z6" s="682" t="s">
        <v>211</v>
      </c>
      <c r="AA6" s="686" t="s">
        <v>212</v>
      </c>
      <c r="AB6" s="683" t="s">
        <v>135</v>
      </c>
      <c r="AC6" s="687" t="s">
        <v>213</v>
      </c>
      <c r="AD6" s="682" t="s">
        <v>214</v>
      </c>
      <c r="AE6" s="683" t="s">
        <v>215</v>
      </c>
      <c r="AF6" s="682" t="s">
        <v>216</v>
      </c>
      <c r="AG6" s="686" t="s">
        <v>217</v>
      </c>
      <c r="AH6" s="683" t="s">
        <v>218</v>
      </c>
      <c r="AI6" s="687" t="s">
        <v>219</v>
      </c>
    </row>
    <row r="7" spans="2:36" ht="19.5" customHeight="1" x14ac:dyDescent="0.25">
      <c r="B7" s="688" t="s">
        <v>882</v>
      </c>
      <c r="C7" s="689" t="s">
        <v>255</v>
      </c>
      <c r="D7" s="690"/>
      <c r="E7" s="691"/>
      <c r="F7" s="691"/>
      <c r="G7" s="691"/>
      <c r="H7" s="691"/>
      <c r="I7" s="691"/>
      <c r="J7" s="691"/>
      <c r="K7" s="692"/>
      <c r="L7" s="690"/>
      <c r="M7" s="691"/>
      <c r="N7" s="691"/>
      <c r="O7" s="691"/>
      <c r="P7" s="691"/>
      <c r="Q7" s="693"/>
      <c r="R7" s="691"/>
      <c r="S7" s="691"/>
      <c r="T7" s="691"/>
      <c r="U7" s="691"/>
      <c r="V7" s="691"/>
      <c r="W7" s="693"/>
      <c r="X7" s="690"/>
      <c r="Y7" s="691"/>
      <c r="Z7" s="691"/>
      <c r="AA7" s="691"/>
      <c r="AB7" s="691"/>
      <c r="AC7" s="693"/>
      <c r="AD7" s="691"/>
      <c r="AE7" s="691"/>
      <c r="AF7" s="691"/>
      <c r="AG7" s="691"/>
      <c r="AH7" s="691"/>
      <c r="AI7" s="693"/>
      <c r="AJ7" s="481" t="str">
        <f>IF(COUNTBLANK(D7:AI7)=32,"",IF(COUNTBLANK(D7:AI7)=0, "Weryfikacja wiersza OK","Należy wypełnić bieżący wiersz"))</f>
        <v/>
      </c>
    </row>
    <row r="8" spans="2:36" ht="19.5" customHeight="1" x14ac:dyDescent="0.25">
      <c r="B8" s="688" t="s">
        <v>883</v>
      </c>
      <c r="C8" s="689" t="s">
        <v>48</v>
      </c>
      <c r="D8" s="694"/>
      <c r="E8" s="695"/>
      <c r="F8" s="695"/>
      <c r="G8" s="695"/>
      <c r="H8" s="695"/>
      <c r="I8" s="695"/>
      <c r="J8" s="695"/>
      <c r="K8" s="696"/>
      <c r="L8" s="694"/>
      <c r="M8" s="695"/>
      <c r="N8" s="695"/>
      <c r="O8" s="695"/>
      <c r="P8" s="695"/>
      <c r="Q8" s="697"/>
      <c r="R8" s="695"/>
      <c r="S8" s="695"/>
      <c r="T8" s="695"/>
      <c r="U8" s="695"/>
      <c r="V8" s="695"/>
      <c r="W8" s="697"/>
      <c r="X8" s="694"/>
      <c r="Y8" s="695"/>
      <c r="Z8" s="695"/>
      <c r="AA8" s="695"/>
      <c r="AB8" s="695"/>
      <c r="AC8" s="697"/>
      <c r="AD8" s="695"/>
      <c r="AE8" s="695"/>
      <c r="AF8" s="695"/>
      <c r="AG8" s="695"/>
      <c r="AH8" s="695"/>
      <c r="AI8" s="697"/>
      <c r="AJ8" s="481" t="str">
        <f t="shared" ref="AJ8:AJ10" si="0">IF(COUNTBLANK(D8:AI8)=32,"",IF(COUNTBLANK(D8:AI8)=0, "Weryfikacja wiersza OK","Należy wypełnić bieżący wiersz"))</f>
        <v/>
      </c>
    </row>
    <row r="9" spans="2:36" ht="19.5" customHeight="1" thickBot="1" x14ac:dyDescent="0.3">
      <c r="B9" s="698" t="s">
        <v>884</v>
      </c>
      <c r="C9" s="699" t="s">
        <v>885</v>
      </c>
      <c r="D9" s="700"/>
      <c r="E9" s="701"/>
      <c r="F9" s="701"/>
      <c r="G9" s="701"/>
      <c r="H9" s="701"/>
      <c r="I9" s="701"/>
      <c r="J9" s="701"/>
      <c r="K9" s="702"/>
      <c r="L9" s="700"/>
      <c r="M9" s="701"/>
      <c r="N9" s="701"/>
      <c r="O9" s="701"/>
      <c r="P9" s="701"/>
      <c r="Q9" s="703"/>
      <c r="R9" s="701"/>
      <c r="S9" s="701"/>
      <c r="T9" s="701"/>
      <c r="U9" s="701"/>
      <c r="V9" s="701"/>
      <c r="W9" s="703"/>
      <c r="X9" s="700"/>
      <c r="Y9" s="701"/>
      <c r="Z9" s="701"/>
      <c r="AA9" s="701"/>
      <c r="AB9" s="701"/>
      <c r="AC9" s="703"/>
      <c r="AD9" s="701"/>
      <c r="AE9" s="701"/>
      <c r="AF9" s="701"/>
      <c r="AG9" s="701"/>
      <c r="AH9" s="701"/>
      <c r="AI9" s="703"/>
      <c r="AJ9" s="481" t="str">
        <f t="shared" si="0"/>
        <v/>
      </c>
    </row>
    <row r="10" spans="2:36" ht="19.5" customHeight="1" thickBot="1" x14ac:dyDescent="0.3">
      <c r="B10" s="23" t="s">
        <v>889</v>
      </c>
      <c r="C10" s="704" t="s">
        <v>32</v>
      </c>
      <c r="D10" s="705"/>
      <c r="E10" s="706"/>
      <c r="F10" s="706"/>
      <c r="G10" s="706"/>
      <c r="H10" s="706"/>
      <c r="I10" s="706"/>
      <c r="J10" s="706"/>
      <c r="K10" s="707"/>
      <c r="L10" s="705"/>
      <c r="M10" s="706"/>
      <c r="N10" s="706"/>
      <c r="O10" s="706"/>
      <c r="P10" s="706"/>
      <c r="Q10" s="708"/>
      <c r="R10" s="706"/>
      <c r="S10" s="706"/>
      <c r="T10" s="706"/>
      <c r="U10" s="706"/>
      <c r="V10" s="706"/>
      <c r="W10" s="708"/>
      <c r="X10" s="705"/>
      <c r="Y10" s="706"/>
      <c r="Z10" s="706"/>
      <c r="AA10" s="706"/>
      <c r="AB10" s="706"/>
      <c r="AC10" s="708"/>
      <c r="AD10" s="706"/>
      <c r="AE10" s="706"/>
      <c r="AF10" s="706"/>
      <c r="AG10" s="706"/>
      <c r="AH10" s="706"/>
      <c r="AI10" s="708"/>
      <c r="AJ10" s="481" t="str">
        <f t="shared" si="0"/>
        <v/>
      </c>
    </row>
    <row r="11" spans="2:36" x14ac:dyDescent="0.2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2:36" x14ac:dyDescent="0.25">
      <c r="B12" s="3"/>
      <c r="C12" s="2" t="s">
        <v>1827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2:36" x14ac:dyDescent="0.25">
      <c r="C13" t="s">
        <v>889</v>
      </c>
      <c r="D13" s="481" t="str">
        <f>IF(D10="","",IF(ROUND(SUM(D7:D9),2)=ROUND(D10,2),"OK","Błąd sumy częściowej"))</f>
        <v/>
      </c>
      <c r="E13" s="481" t="str">
        <f t="shared" ref="E13:G13" si="1">IF(E10="","",IF(ROUND(SUM(E7:E9),2)=ROUND(E10,2),"OK","Błąd sumy częściowej"))</f>
        <v/>
      </c>
      <c r="F13" s="481" t="str">
        <f t="shared" si="1"/>
        <v/>
      </c>
      <c r="G13" s="481" t="str">
        <f t="shared" si="1"/>
        <v/>
      </c>
      <c r="H13" s="481" t="str">
        <f t="shared" ref="H13:AI13" si="2">IF(H10="","",IF(ROUND(SUM(H7:H9),2)=ROUND(H10,2),"OK","Błąd sumy częściowej"))</f>
        <v/>
      </c>
      <c r="I13" s="481" t="str">
        <f t="shared" si="2"/>
        <v/>
      </c>
      <c r="J13" s="481" t="str">
        <f t="shared" si="2"/>
        <v/>
      </c>
      <c r="K13" s="481" t="str">
        <f t="shared" si="2"/>
        <v/>
      </c>
      <c r="L13" s="481" t="str">
        <f t="shared" si="2"/>
        <v/>
      </c>
      <c r="M13" s="481" t="str">
        <f t="shared" si="2"/>
        <v/>
      </c>
      <c r="N13" s="481" t="str">
        <f t="shared" si="2"/>
        <v/>
      </c>
      <c r="O13" s="481" t="str">
        <f t="shared" si="2"/>
        <v/>
      </c>
      <c r="P13" s="481" t="str">
        <f t="shared" si="2"/>
        <v/>
      </c>
      <c r="Q13" s="481" t="str">
        <f t="shared" si="2"/>
        <v/>
      </c>
      <c r="R13" s="481" t="str">
        <f t="shared" si="2"/>
        <v/>
      </c>
      <c r="S13" s="481" t="str">
        <f t="shared" si="2"/>
        <v/>
      </c>
      <c r="T13" s="481" t="str">
        <f t="shared" si="2"/>
        <v/>
      </c>
      <c r="U13" s="481" t="str">
        <f t="shared" si="2"/>
        <v/>
      </c>
      <c r="V13" s="481" t="str">
        <f t="shared" si="2"/>
        <v/>
      </c>
      <c r="W13" s="481" t="str">
        <f t="shared" si="2"/>
        <v/>
      </c>
      <c r="X13" s="481" t="str">
        <f t="shared" si="2"/>
        <v/>
      </c>
      <c r="Y13" s="481" t="str">
        <f t="shared" si="2"/>
        <v/>
      </c>
      <c r="Z13" s="481" t="str">
        <f t="shared" si="2"/>
        <v/>
      </c>
      <c r="AA13" s="481" t="str">
        <f t="shared" si="2"/>
        <v/>
      </c>
      <c r="AB13" s="481" t="str">
        <f t="shared" si="2"/>
        <v/>
      </c>
      <c r="AC13" s="481" t="str">
        <f t="shared" si="2"/>
        <v/>
      </c>
      <c r="AD13" s="481" t="str">
        <f t="shared" si="2"/>
        <v/>
      </c>
      <c r="AE13" s="481" t="str">
        <f t="shared" si="2"/>
        <v/>
      </c>
      <c r="AF13" s="481" t="str">
        <f t="shared" si="2"/>
        <v/>
      </c>
      <c r="AG13" s="481" t="str">
        <f t="shared" si="2"/>
        <v/>
      </c>
      <c r="AH13" s="481" t="str">
        <f t="shared" si="2"/>
        <v/>
      </c>
      <c r="AI13" s="481" t="str">
        <f t="shared" si="2"/>
        <v/>
      </c>
    </row>
    <row r="15" spans="2:36" x14ac:dyDescent="0.25">
      <c r="C15" s="14" t="s">
        <v>1852</v>
      </c>
      <c r="D15" s="481" t="str">
        <f>IF(COUNTBLANK(AJ7:AJ10)=4,"",IF(AND(COUNTIF(AJ7:AJ10,"Weryfikacja wiersza OK")=4,COUNTIF(D13:AI13,"OK")=32),"Arkusz jest zwalidowany poprawnie","Arkusz jest niepoprawny"))</f>
        <v/>
      </c>
    </row>
  </sheetData>
  <mergeCells count="6">
    <mergeCell ref="AD4:AI4"/>
    <mergeCell ref="B4:C6"/>
    <mergeCell ref="D4:K4"/>
    <mergeCell ref="L4:Q4"/>
    <mergeCell ref="R4:W4"/>
    <mergeCell ref="X4:AC4"/>
  </mergeCells>
  <conditionalFormatting sqref="AJ7:AJ10">
    <cfRule type="containsText" dxfId="121" priority="3" operator="containsText" text="Weryfikacja wiersza OK">
      <formula>NOT(ISERROR(SEARCH("Weryfikacja wiersza OK",AJ7)))</formula>
    </cfRule>
  </conditionalFormatting>
  <conditionalFormatting sqref="D13:AI13">
    <cfRule type="containsText" dxfId="120" priority="2" operator="containsText" text="OK">
      <formula>NOT(ISERROR(SEARCH("OK",D13)))</formula>
    </cfRule>
  </conditionalFormatting>
  <conditionalFormatting sqref="D15">
    <cfRule type="containsText" dxfId="119" priority="1" operator="containsText" text="Arkusz jest zwalidowany poprawnie">
      <formula>NOT(ISERROR(SEARCH("Arkusz jest zwalidowany poprawnie",D15)))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7"/>
  <sheetViews>
    <sheetView zoomScaleNormal="100" workbookViewId="0">
      <selection activeCell="G53" sqref="G6:G53"/>
    </sheetView>
  </sheetViews>
  <sheetFormatPr defaultRowHeight="15" x14ac:dyDescent="0.25"/>
  <cols>
    <col min="2" max="2" width="4.5703125" bestFit="1" customWidth="1"/>
    <col min="3" max="3" width="8.28515625" bestFit="1" customWidth="1"/>
    <col min="4" max="4" width="93.42578125" customWidth="1"/>
    <col min="5" max="6" width="18.42578125" customWidth="1"/>
    <col min="7" max="7" width="30.42578125" customWidth="1"/>
  </cols>
  <sheetData>
    <row r="1" spans="2:7" x14ac:dyDescent="0.25">
      <c r="E1" s="886" t="s">
        <v>1841</v>
      </c>
      <c r="F1" s="887"/>
    </row>
    <row r="2" spans="2:7" x14ac:dyDescent="0.25">
      <c r="B2" s="2" t="s">
        <v>1604</v>
      </c>
      <c r="E2" s="485" t="s">
        <v>1842</v>
      </c>
      <c r="F2" s="486" t="s">
        <v>1843</v>
      </c>
    </row>
    <row r="3" spans="2:7" ht="60.75" thickBot="1" x14ac:dyDescent="0.3">
      <c r="B3" s="1" t="s">
        <v>1605</v>
      </c>
      <c r="E3" s="492" t="s">
        <v>1844</v>
      </c>
      <c r="F3" s="493" t="s">
        <v>1845</v>
      </c>
    </row>
    <row r="4" spans="2:7" ht="15.75" thickBot="1" x14ac:dyDescent="0.3">
      <c r="B4" s="888" t="s">
        <v>1846</v>
      </c>
      <c r="C4" s="890" t="s">
        <v>1847</v>
      </c>
      <c r="D4" s="892" t="s">
        <v>1848</v>
      </c>
      <c r="E4" s="894" t="s">
        <v>1849</v>
      </c>
      <c r="F4" s="895"/>
    </row>
    <row r="5" spans="2:7" ht="15.75" thickBot="1" x14ac:dyDescent="0.3">
      <c r="B5" s="889"/>
      <c r="C5" s="891"/>
      <c r="D5" s="893"/>
      <c r="E5" s="894" t="s">
        <v>1850</v>
      </c>
      <c r="F5" s="896"/>
      <c r="G5" s="498" t="s">
        <v>1851</v>
      </c>
    </row>
    <row r="6" spans="2:7" x14ac:dyDescent="0.25">
      <c r="B6" s="437" t="s">
        <v>1491</v>
      </c>
      <c r="C6" s="438" t="s">
        <v>1492</v>
      </c>
      <c r="D6" s="487" t="s">
        <v>39</v>
      </c>
      <c r="E6" s="494"/>
      <c r="F6" s="496"/>
      <c r="G6" s="499" t="str">
        <f>IF('DO02'!D43="","W trakcie weryfikacji",IF('DO02'!D43="Arkusz jest niepoprawny","Arkusz zawiera błędy","Zweryfikowany poprawnie"))</f>
        <v>W trakcie weryfikacji</v>
      </c>
    </row>
    <row r="7" spans="2:7" x14ac:dyDescent="0.25">
      <c r="B7" s="427" t="s">
        <v>1493</v>
      </c>
      <c r="C7" s="433" t="s">
        <v>1495</v>
      </c>
      <c r="D7" s="488" t="s">
        <v>1496</v>
      </c>
      <c r="E7" s="494"/>
      <c r="F7" s="496"/>
      <c r="G7" s="500" t="str">
        <f>IF('BA02'!D49="","W trakcie weryfikacji",IF('BA02'!D49="Arkusz jest niepoprawny","Arkusz zawiera błędy","Zweryfikowany poprawnie"))</f>
        <v>W trakcie weryfikacji</v>
      </c>
    </row>
    <row r="8" spans="2:7" x14ac:dyDescent="0.25">
      <c r="B8" s="427" t="s">
        <v>1494</v>
      </c>
      <c r="C8" s="433" t="s">
        <v>1498</v>
      </c>
      <c r="D8" s="488" t="s">
        <v>1499</v>
      </c>
      <c r="E8" s="494"/>
      <c r="F8" s="496"/>
      <c r="G8" s="500" t="str">
        <f>IF('BP02'!D45="","W trakcie weryfikacji",IF('BP02'!D45="Arkusz jest niepoprawny","Arkusz zawiera błędy","Zweryfikowany poprawnie"))</f>
        <v>W trakcie weryfikacji</v>
      </c>
    </row>
    <row r="9" spans="2:7" x14ac:dyDescent="0.25">
      <c r="B9" s="427" t="s">
        <v>1497</v>
      </c>
      <c r="C9" s="433" t="s">
        <v>1501</v>
      </c>
      <c r="D9" s="488" t="s">
        <v>132</v>
      </c>
      <c r="E9" s="494"/>
      <c r="F9" s="496"/>
      <c r="G9" s="500" t="str">
        <f>IF('RZS02'!D70="","W trakcie weryfikacji",IF('RZS02'!D70="Arkusz jest niepoprawny","Arkusz zawiera błędy","Zweryfikowany poprawnie"))</f>
        <v>W trakcie weryfikacji</v>
      </c>
    </row>
    <row r="10" spans="2:7" x14ac:dyDescent="0.25">
      <c r="B10" s="427" t="s">
        <v>1500</v>
      </c>
      <c r="C10" s="433" t="s">
        <v>449</v>
      </c>
      <c r="D10" s="488" t="s">
        <v>112</v>
      </c>
      <c r="E10" s="494"/>
      <c r="F10" s="496"/>
      <c r="G10" s="500" t="str">
        <f>IF('FWW01'!D50="","W trakcie weryfikacji",IF('FWW01'!D50="Arkusz jest niepoprawny","Arkusz zawiera błędy","Zweryfikowany poprawnie"))</f>
        <v>W trakcie weryfikacji</v>
      </c>
    </row>
    <row r="11" spans="2:7" x14ac:dyDescent="0.25">
      <c r="B11" s="427" t="s">
        <v>1502</v>
      </c>
      <c r="C11" s="433" t="s">
        <v>453</v>
      </c>
      <c r="D11" s="488" t="s">
        <v>281</v>
      </c>
      <c r="E11" s="494"/>
      <c r="F11" s="496"/>
      <c r="G11" s="500" t="str">
        <f>IF('WK01'!C58="","W trakcie weryfikacji",IF('WK01'!C58="Arkusz jest niepoprawny","Arkusz zawiera błędy","Zweryfikowany poprawnie"))</f>
        <v>W trakcie weryfikacji</v>
      </c>
    </row>
    <row r="12" spans="2:7" x14ac:dyDescent="0.25">
      <c r="B12" s="427" t="s">
        <v>1503</v>
      </c>
      <c r="C12" s="433" t="s">
        <v>454</v>
      </c>
      <c r="D12" s="488" t="s">
        <v>282</v>
      </c>
      <c r="E12" s="494"/>
      <c r="F12" s="496"/>
      <c r="G12" s="500" t="str">
        <f>IF('WK02'!C14="","W trakcie weryfikacji",IF('WK02'!C14="Arkusz jest niepoprawny","Arkusz zawiera błędy","Zweryfikowany poprawnie"))</f>
        <v>W trakcie weryfikacji</v>
      </c>
    </row>
    <row r="13" spans="2:7" x14ac:dyDescent="0.25">
      <c r="B13" s="427" t="s">
        <v>1504</v>
      </c>
      <c r="C13" s="433" t="s">
        <v>455</v>
      </c>
      <c r="D13" s="488" t="s">
        <v>1507</v>
      </c>
      <c r="E13" s="494"/>
      <c r="F13" s="496"/>
      <c r="G13" s="500" t="str">
        <f>IF('WK03'!C16="","W trakcie weryfikacji",IF('WK03'!C16="Arkusz jest niepoprawny","Arkusz zawiera błędy","Zweryfikowany poprawnie"))</f>
        <v>W trakcie weryfikacji</v>
      </c>
    </row>
    <row r="14" spans="2:7" x14ac:dyDescent="0.25">
      <c r="B14" s="427" t="s">
        <v>1505</v>
      </c>
      <c r="C14" s="433" t="s">
        <v>1511</v>
      </c>
      <c r="D14" s="488" t="s">
        <v>699</v>
      </c>
      <c r="E14" s="494"/>
      <c r="F14" s="496"/>
      <c r="G14" s="500" t="str">
        <f>IF('GAP01'!D21="","W trakcie weryfikacji",IF('GAP01'!D21="Arkusz jest niepoprawny","Arkusz zawiera błędy","Zweryfikowany poprawnie"))</f>
        <v>W trakcie weryfikacji</v>
      </c>
    </row>
    <row r="15" spans="2:7" x14ac:dyDescent="0.25">
      <c r="B15" s="427" t="s">
        <v>1506</v>
      </c>
      <c r="C15" s="433" t="s">
        <v>1513</v>
      </c>
      <c r="D15" s="488" t="s">
        <v>519</v>
      </c>
      <c r="E15" s="494"/>
      <c r="F15" s="496"/>
      <c r="G15" s="500" t="str">
        <f>IF('AF01'!D31="","W trakcie weryfikacji",IF('AF01'!D31="Arkusz jest niepoprawny","Arkusz zawiera błędy","Zweryfikowany poprawnie"))</f>
        <v>W trakcie weryfikacji</v>
      </c>
    </row>
    <row r="16" spans="2:7" x14ac:dyDescent="0.25">
      <c r="B16" s="427" t="s">
        <v>1508</v>
      </c>
      <c r="C16" s="433" t="s">
        <v>1515</v>
      </c>
      <c r="D16" s="488" t="s">
        <v>524</v>
      </c>
      <c r="E16" s="494"/>
      <c r="F16" s="496"/>
      <c r="G16" s="500" t="str">
        <f>IF('AF02'!D31="","W trakcie weryfikacji",IF('AF02'!D31="Arkusz jest niepoprawny","Arkusz zawiera błędy","Zweryfikowany poprawnie"))</f>
        <v>W trakcie weryfikacji</v>
      </c>
    </row>
    <row r="17" spans="2:7" x14ac:dyDescent="0.25">
      <c r="B17" s="427" t="s">
        <v>1509</v>
      </c>
      <c r="C17" s="433" t="s">
        <v>1517</v>
      </c>
      <c r="D17" s="488" t="s">
        <v>529</v>
      </c>
      <c r="E17" s="494"/>
      <c r="F17" s="496"/>
      <c r="G17" s="500" t="str">
        <f>IF('AF03'!D31="","W trakcie weryfikacji",IF('AF03'!D31="Arkusz jest niepoprawny","Arkusz zawiera błędy","Zweryfikowany poprawnie"))</f>
        <v>W trakcie weryfikacji</v>
      </c>
    </row>
    <row r="18" spans="2:7" x14ac:dyDescent="0.25">
      <c r="B18" s="427" t="s">
        <v>1510</v>
      </c>
      <c r="C18" s="433" t="s">
        <v>1519</v>
      </c>
      <c r="D18" s="488" t="s">
        <v>535</v>
      </c>
      <c r="E18" s="494"/>
      <c r="F18" s="496"/>
      <c r="G18" s="500" t="str">
        <f>IF('AF04'!D34="","W trakcie weryfikacji",IF('AF04'!D34="Arkusz jest niepoprawny","Arkusz zawiera błędy","Zweryfikowany poprawnie"))</f>
        <v>W trakcie weryfikacji</v>
      </c>
    </row>
    <row r="19" spans="2:7" x14ac:dyDescent="0.25">
      <c r="B19" s="427" t="s">
        <v>1512</v>
      </c>
      <c r="C19" s="433" t="s">
        <v>1521</v>
      </c>
      <c r="D19" s="488" t="s">
        <v>540</v>
      </c>
      <c r="E19" s="494"/>
      <c r="F19" s="496"/>
      <c r="G19" s="500" t="str">
        <f>IF('AF05'!D25="","W trakcie weryfikacji",IF('AF05'!D25="Arkusz jest niepoprawny","Arkusz zawiera błędy","Zweryfikowany poprawnie"))</f>
        <v>W trakcie weryfikacji</v>
      </c>
    </row>
    <row r="20" spans="2:7" x14ac:dyDescent="0.25">
      <c r="B20" s="427" t="s">
        <v>1514</v>
      </c>
      <c r="C20" s="433" t="s">
        <v>1531</v>
      </c>
      <c r="D20" s="488" t="s">
        <v>1532</v>
      </c>
      <c r="E20" s="494"/>
      <c r="F20" s="496"/>
      <c r="G20" s="500" t="str">
        <f>IF('ZF02'!D49="","W trakcie weryfikacji",IF('ZF02'!D49="Arkusz jest niepoprawny","Arkusz zawiera błędy","Zweryfikowany poprawnie"))</f>
        <v>W trakcie weryfikacji</v>
      </c>
    </row>
    <row r="21" spans="2:7" x14ac:dyDescent="0.25">
      <c r="B21" s="427" t="s">
        <v>1516</v>
      </c>
      <c r="C21" s="433" t="s">
        <v>1538</v>
      </c>
      <c r="D21" s="488" t="s">
        <v>1539</v>
      </c>
      <c r="E21" s="494"/>
      <c r="F21" s="496"/>
      <c r="G21" s="500" t="str">
        <f>IF('FW02'!D18="","W trakcie weryfikacji",IF('FW02'!D18="Arkusz jest niepoprawny","Arkusz zawiera błędy","Zweryfikowany poprawnie"))</f>
        <v>W trakcie weryfikacji</v>
      </c>
    </row>
    <row r="22" spans="2:7" x14ac:dyDescent="0.25">
      <c r="B22" s="427" t="s">
        <v>1518</v>
      </c>
      <c r="C22" s="433" t="s">
        <v>1546</v>
      </c>
      <c r="D22" s="488" t="s">
        <v>1547</v>
      </c>
      <c r="E22" s="494"/>
      <c r="F22" s="496"/>
      <c r="G22" s="500" t="str">
        <f>IF(NLOK02!D15="","W trakcie weryfikacji",IF(NLOK02!D15="Arkusz jest niepoprawny","Arkusz zawiera błędy","Zweryfikowany poprawnie"))</f>
        <v>W trakcie weryfikacji</v>
      </c>
    </row>
    <row r="23" spans="2:7" ht="30" x14ac:dyDescent="0.25">
      <c r="B23" s="427" t="s">
        <v>1520</v>
      </c>
      <c r="C23" s="433" t="s">
        <v>170</v>
      </c>
      <c r="D23" s="488" t="s">
        <v>1549</v>
      </c>
      <c r="E23" s="494"/>
      <c r="F23" s="496"/>
      <c r="G23" s="500" t="str">
        <f>IF('DPW01'!D17="","W trakcie weryfikacji",IF('DPW01'!D17="Arkusz jest niepoprawny","Arkusz zawiera błędy","Zweryfikowany poprawnie"))</f>
        <v>W trakcie weryfikacji</v>
      </c>
    </row>
    <row r="24" spans="2:7" ht="30" x14ac:dyDescent="0.25">
      <c r="B24" s="427" t="s">
        <v>1522</v>
      </c>
      <c r="C24" s="433" t="s">
        <v>144</v>
      </c>
      <c r="D24" s="488" t="s">
        <v>1603</v>
      </c>
      <c r="E24" s="494"/>
      <c r="F24" s="496"/>
      <c r="G24" s="500" t="str">
        <f>IF(NKIP01!D19="","W trakcie weryfikacji",IF(NKIP01!D19="Arkusz jest niepoprawny","Arkusz zawiera błędy","Zweryfikowany poprawnie"))</f>
        <v>W trakcie weryfikacji</v>
      </c>
    </row>
    <row r="25" spans="2:7" ht="30" x14ac:dyDescent="0.25">
      <c r="B25" s="427" t="s">
        <v>1523</v>
      </c>
      <c r="C25" s="433" t="s">
        <v>145</v>
      </c>
      <c r="D25" s="488" t="s">
        <v>1558</v>
      </c>
      <c r="E25" s="494"/>
      <c r="F25" s="496"/>
      <c r="G25" s="500" t="str">
        <f>IF(NKIP02!D19="","W trakcie weryfikacji",IF(NKIP02!D19="Arkusz jest niepoprawny","Arkusz zawiera błędy","Zweryfikowany poprawnie"))</f>
        <v>W trakcie weryfikacji</v>
      </c>
    </row>
    <row r="26" spans="2:7" ht="60" x14ac:dyDescent="0.25">
      <c r="B26" s="427" t="s">
        <v>1524</v>
      </c>
      <c r="C26" s="433" t="s">
        <v>161</v>
      </c>
      <c r="D26" s="489" t="s">
        <v>1560</v>
      </c>
      <c r="E26" s="494"/>
      <c r="F26" s="496"/>
      <c r="G26" s="500" t="str">
        <f>IF(NKIP03!D20="","W trakcie weryfikacji",IF(NKIP03!D20="Arkusz jest niepoprawny","Arkusz zawiera błędy","Zweryfikowany poprawnie"))</f>
        <v>W trakcie weryfikacji</v>
      </c>
    </row>
    <row r="27" spans="2:7" ht="60" x14ac:dyDescent="0.25">
      <c r="B27" s="427" t="s">
        <v>1525</v>
      </c>
      <c r="C27" s="433" t="s">
        <v>162</v>
      </c>
      <c r="D27" s="489" t="s">
        <v>1561</v>
      </c>
      <c r="E27" s="494"/>
      <c r="F27" s="496"/>
      <c r="G27" s="500" t="str">
        <f>IF(NKIP04!D20="","W trakcie weryfikacji",IF(NKIP04!D20="Arkusz jest niepoprawny","Arkusz zawiera błędy","Zweryfikowany poprawnie"))</f>
        <v>W trakcie weryfikacji</v>
      </c>
    </row>
    <row r="28" spans="2:7" ht="30" x14ac:dyDescent="0.25">
      <c r="B28" s="427" t="s">
        <v>1526</v>
      </c>
      <c r="C28" s="433" t="s">
        <v>1562</v>
      </c>
      <c r="D28" s="488" t="s">
        <v>1563</v>
      </c>
      <c r="E28" s="494"/>
      <c r="F28" s="496"/>
      <c r="G28" s="500" t="str">
        <f>IF(NKIP05!D48="","W trakcie weryfikacji",IF(NKIP05!D48="Arkusz jest niepoprawny","Arkusz zawiera błędy","Zweryfikowany poprawnie"))</f>
        <v>W trakcie weryfikacji</v>
      </c>
    </row>
    <row r="29" spans="2:7" ht="30" x14ac:dyDescent="0.25">
      <c r="B29" s="427" t="s">
        <v>1527</v>
      </c>
      <c r="C29" s="433" t="s">
        <v>1564</v>
      </c>
      <c r="D29" s="488" t="s">
        <v>1565</v>
      </c>
      <c r="E29" s="494"/>
      <c r="F29" s="496"/>
      <c r="G29" s="500" t="str">
        <f>IF(NKIP08!D18="","W trakcie weryfikacji",IF(NKIP08!D18="Arkusz jest niepoprawny","Arkusz zawiera błędy","Zweryfikowany poprawnie"))</f>
        <v>W trakcie weryfikacji</v>
      </c>
    </row>
    <row r="30" spans="2:7" ht="30" x14ac:dyDescent="0.25">
      <c r="B30" s="427" t="s">
        <v>1528</v>
      </c>
      <c r="C30" s="433" t="s">
        <v>1566</v>
      </c>
      <c r="D30" s="488" t="s">
        <v>1567</v>
      </c>
      <c r="E30" s="494"/>
      <c r="F30" s="496"/>
      <c r="G30" s="500" t="str">
        <f>IF(NKIP09!D18="","W trakcie weryfikacji",IF(NKIP09!D18="Arkusz jest niepoprawny","Arkusz zawiera błędy","Zweryfikowany poprawnie"))</f>
        <v>W trakcie weryfikacji</v>
      </c>
    </row>
    <row r="31" spans="2:7" ht="30" x14ac:dyDescent="0.25">
      <c r="B31" s="427" t="s">
        <v>1529</v>
      </c>
      <c r="C31" s="433" t="s">
        <v>1568</v>
      </c>
      <c r="D31" s="488" t="s">
        <v>1569</v>
      </c>
      <c r="E31" s="494"/>
      <c r="F31" s="496"/>
      <c r="G31" s="500" t="str">
        <f>IF(NKIP10!D20="","W trakcie weryfikacji",IF(NKIP10!D20="Arkusz jest niepoprawny","Arkusz zawiera błędy","Zweryfikowany poprawnie"))</f>
        <v>W trakcie weryfikacji</v>
      </c>
    </row>
    <row r="32" spans="2:7" ht="30" x14ac:dyDescent="0.25">
      <c r="B32" s="427" t="s">
        <v>1530</v>
      </c>
      <c r="C32" s="433" t="s">
        <v>1570</v>
      </c>
      <c r="D32" s="488" t="s">
        <v>1571</v>
      </c>
      <c r="E32" s="494"/>
      <c r="F32" s="496"/>
      <c r="G32" s="500" t="str">
        <f>IF(NKIP11!D20="","W trakcie weryfikacji",IF(NKIP11!D20="Arkusz jest niepoprawny","Arkusz zawiera błędy","Zweryfikowany poprawnie"))</f>
        <v>W trakcie weryfikacji</v>
      </c>
    </row>
    <row r="33" spans="2:7" ht="30" x14ac:dyDescent="0.25">
      <c r="B33" s="427" t="s">
        <v>1533</v>
      </c>
      <c r="C33" s="433" t="s">
        <v>261</v>
      </c>
      <c r="D33" s="488" t="s">
        <v>1572</v>
      </c>
      <c r="E33" s="494"/>
      <c r="F33" s="496"/>
      <c r="G33" s="500" t="str">
        <f>IF(NWTZ01!D19="","W trakcie weryfikacji",IF(NWTZ01!D19="Arkusz jest niepoprawny","Arkusz zawiera błędy","Zweryfikowany poprawnie"))</f>
        <v>W trakcie weryfikacji</v>
      </c>
    </row>
    <row r="34" spans="2:7" ht="30" x14ac:dyDescent="0.25">
      <c r="B34" s="427" t="s">
        <v>1534</v>
      </c>
      <c r="C34" s="433" t="s">
        <v>1573</v>
      </c>
      <c r="D34" s="488" t="s">
        <v>1574</v>
      </c>
      <c r="E34" s="494"/>
      <c r="F34" s="496"/>
      <c r="G34" s="500" t="str">
        <f>IF(NWTZ02!D19="","W trakcie weryfikacji",IF(NWTZ02!D19="Arkusz jest niepoprawny","Arkusz zawiera błędy","Zweryfikowany poprawnie"))</f>
        <v>W trakcie weryfikacji</v>
      </c>
    </row>
    <row r="35" spans="2:7" ht="30" x14ac:dyDescent="0.25">
      <c r="B35" s="427" t="s">
        <v>1535</v>
      </c>
      <c r="C35" s="433" t="s">
        <v>1575</v>
      </c>
      <c r="D35" s="488" t="s">
        <v>1576</v>
      </c>
      <c r="E35" s="494"/>
      <c r="F35" s="496"/>
      <c r="G35" s="500" t="str">
        <f>IF(NWTZ03!D33="","W trakcie weryfikacji",IF(NWTZ03!D33="Arkusz jest niepoprawny","Arkusz zawiera błędy","Zweryfikowany poprawnie"))</f>
        <v>W trakcie weryfikacji</v>
      </c>
    </row>
    <row r="36" spans="2:7" x14ac:dyDescent="0.25">
      <c r="B36" s="427" t="s">
        <v>1536</v>
      </c>
      <c r="C36" s="433" t="s">
        <v>1577</v>
      </c>
      <c r="D36" s="488" t="s">
        <v>1061</v>
      </c>
      <c r="E36" s="494"/>
      <c r="F36" s="496"/>
      <c r="G36" s="500" t="str">
        <f>IF('AF06'!D27="","W trakcie weryfikacji",IF('AF06'!D27="Arkusz jest niepoprawny","Arkusz zawiera błędy","Zweryfikowany poprawnie"))</f>
        <v>W trakcie weryfikacji</v>
      </c>
    </row>
    <row r="37" spans="2:7" ht="30" x14ac:dyDescent="0.25">
      <c r="B37" s="427" t="s">
        <v>1537</v>
      </c>
      <c r="C37" s="433" t="s">
        <v>174</v>
      </c>
      <c r="D37" s="488" t="s">
        <v>1578</v>
      </c>
      <c r="E37" s="494"/>
      <c r="F37" s="496"/>
      <c r="G37" s="500" t="str">
        <f>IF('ZF01'!D21="","W trakcie weryfikacji",IF('ZF01'!D21="Arkusz jest niepoprawny","Arkusz zawiera błędy","Zweryfikowany poprawnie"))</f>
        <v>W trakcie weryfikacji</v>
      </c>
    </row>
    <row r="38" spans="2:7" ht="30" x14ac:dyDescent="0.25">
      <c r="B38" s="427" t="s">
        <v>1540</v>
      </c>
      <c r="C38" s="433" t="s">
        <v>1579</v>
      </c>
      <c r="D38" s="488" t="s">
        <v>1580</v>
      </c>
      <c r="E38" s="494"/>
      <c r="F38" s="496"/>
      <c r="G38" s="500" t="str">
        <f>IF('ZF03'!D57="","W trakcie weryfikacji",IF('ZF03'!D57="Arkusz jest niepoprawny","Arkusz zawiera błędy","Zweryfikowany poprawnie"))</f>
        <v>W trakcie weryfikacji</v>
      </c>
    </row>
    <row r="39" spans="2:7" ht="30" x14ac:dyDescent="0.25">
      <c r="B39" s="427" t="s">
        <v>1541</v>
      </c>
      <c r="C39" s="433" t="s">
        <v>1581</v>
      </c>
      <c r="D39" s="488" t="s">
        <v>1582</v>
      </c>
      <c r="E39" s="494"/>
      <c r="F39" s="496"/>
      <c r="G39" s="500" t="str">
        <f>IF('ZF04'!D57="","W trakcie weryfikacji",IF('ZF04'!D57="Arkusz jest niepoprawny","Arkusz zawiera błędy","Zweryfikowany poprawnie"))</f>
        <v>W trakcie weryfikacji</v>
      </c>
    </row>
    <row r="40" spans="2:7" x14ac:dyDescent="0.25">
      <c r="B40" s="427" t="s">
        <v>1542</v>
      </c>
      <c r="C40" s="433" t="s">
        <v>1583</v>
      </c>
      <c r="D40" s="488" t="s">
        <v>1584</v>
      </c>
      <c r="E40" s="494"/>
      <c r="F40" s="496"/>
      <c r="G40" s="500" t="str">
        <f>IF('ZF05'!D21="","W trakcie weryfikacji",IF('ZF05'!D21="Arkusz jest niepoprawny","Arkusz zawiera błędy","Zweryfikowany poprawnie"))</f>
        <v>W trakcie weryfikacji</v>
      </c>
    </row>
    <row r="41" spans="2:7" x14ac:dyDescent="0.25">
      <c r="B41" s="427" t="s">
        <v>1543</v>
      </c>
      <c r="C41" s="433" t="s">
        <v>1585</v>
      </c>
      <c r="D41" s="488" t="s">
        <v>20</v>
      </c>
      <c r="E41" s="494"/>
      <c r="F41" s="496"/>
      <c r="G41" s="500" t="str">
        <f>IF('ZF06'!D31="","W trakcie weryfikacji",IF('ZF06'!D31="Arkusz jest niepoprawny","Arkusz zawiera błędy","Zweryfikowany poprawnie"))</f>
        <v>W trakcie weryfikacji</v>
      </c>
    </row>
    <row r="42" spans="2:7" x14ac:dyDescent="0.25">
      <c r="B42" s="427" t="s">
        <v>1544</v>
      </c>
      <c r="C42" s="433" t="s">
        <v>1586</v>
      </c>
      <c r="D42" s="488" t="s">
        <v>1587</v>
      </c>
      <c r="E42" s="494"/>
      <c r="F42" s="496"/>
      <c r="G42" s="500" t="str">
        <f>IF('ZF07'!D18="","W trakcie weryfikacji",IF('ZF07'!D18="Arkusz jest niepoprawny","Arkusz zawiera błędy","Zweryfikowany poprawnie"))</f>
        <v>W trakcie weryfikacji</v>
      </c>
    </row>
    <row r="43" spans="2:7" ht="30" x14ac:dyDescent="0.25">
      <c r="B43" s="427" t="s">
        <v>1545</v>
      </c>
      <c r="C43" s="433" t="s">
        <v>1588</v>
      </c>
      <c r="D43" s="488" t="s">
        <v>1589</v>
      </c>
      <c r="E43" s="494"/>
      <c r="F43" s="496"/>
      <c r="G43" s="500" t="str">
        <f>IF('ZF09'!D54="","W trakcie weryfikacji",IF('ZF09'!D54="Arkusz jest niepoprawny","Arkusz zawiera błędy","Zweryfikowany poprawnie"))</f>
        <v>W trakcie weryfikacji</v>
      </c>
    </row>
    <row r="44" spans="2:7" x14ac:dyDescent="0.25">
      <c r="B44" s="427" t="s">
        <v>1548</v>
      </c>
      <c r="C44" s="433" t="s">
        <v>1590</v>
      </c>
      <c r="D44" s="490" t="s">
        <v>1591</v>
      </c>
      <c r="E44" s="494"/>
      <c r="F44" s="496"/>
      <c r="G44" s="500" t="str">
        <f>IF('OA01'!D24="","W trakcie weryfikacji",IF('OA01'!D24="Arkusz jest niepoprawny","Arkusz zawiera błędy","Zweryfikowany poprawnie"))</f>
        <v>W trakcie weryfikacji</v>
      </c>
    </row>
    <row r="45" spans="2:7" x14ac:dyDescent="0.25">
      <c r="B45" s="427" t="s">
        <v>1550</v>
      </c>
      <c r="C45" s="433" t="s">
        <v>1592</v>
      </c>
      <c r="D45" s="490" t="s">
        <v>1593</v>
      </c>
      <c r="E45" s="494"/>
      <c r="F45" s="496"/>
      <c r="G45" s="500" t="str">
        <f>IF('OA02'!D18="","W trakcie weryfikacji",IF('OA02'!D18="Arkusz jest niepoprawny","Arkusz zawiera błędy","Zweryfikowany poprawnie"))</f>
        <v>W trakcie weryfikacji</v>
      </c>
    </row>
    <row r="46" spans="2:7" ht="30" x14ac:dyDescent="0.25">
      <c r="B46" s="427" t="s">
        <v>1551</v>
      </c>
      <c r="C46" s="439" t="s">
        <v>1594</v>
      </c>
      <c r="D46" s="490" t="s">
        <v>1595</v>
      </c>
      <c r="E46" s="494"/>
      <c r="F46" s="496"/>
      <c r="G46" s="500" t="str">
        <f>IF('OA03'!D14="","W trakcie weryfikacji",IF('OA03'!D14="Arkusz jest niepoprawny","Arkusz zawiera błędy","Zweryfikowany poprawnie"))</f>
        <v>W trakcie weryfikacji</v>
      </c>
    </row>
    <row r="47" spans="2:7" x14ac:dyDescent="0.25">
      <c r="B47" s="427" t="s">
        <v>1552</v>
      </c>
      <c r="C47" s="433" t="s">
        <v>1824</v>
      </c>
      <c r="D47" s="488" t="s">
        <v>260</v>
      </c>
      <c r="E47" s="494"/>
      <c r="F47" s="496"/>
      <c r="G47" s="500" t="str">
        <f>IF(IK02A!D41="","W trakcie weryfikacji",IF(IK02A!D41="Arkusz jest niepoprawny","Arkusz zawiera błędy","Zweryfikowany poprawnie"))</f>
        <v>W trakcie weryfikacji</v>
      </c>
    </row>
    <row r="48" spans="2:7" x14ac:dyDescent="0.25">
      <c r="B48" s="427" t="s">
        <v>1553</v>
      </c>
      <c r="C48" s="433" t="s">
        <v>1596</v>
      </c>
      <c r="D48" s="488" t="s">
        <v>1597</v>
      </c>
      <c r="E48" s="494"/>
      <c r="F48" s="496"/>
      <c r="G48" s="500" t="str">
        <f>IF('PLK02'!D46="","W trakcie weryfikacji",IF('PLK02'!D46="Arkusz jest niepoprawny","Arkusz zawiera błędy","Zweryfikowany poprawnie"))</f>
        <v>W trakcie weryfikacji</v>
      </c>
    </row>
    <row r="49" spans="2:7" x14ac:dyDescent="0.25">
      <c r="B49" s="427" t="s">
        <v>1554</v>
      </c>
      <c r="C49" s="433" t="s">
        <v>452</v>
      </c>
      <c r="D49" s="488" t="s">
        <v>1426</v>
      </c>
      <c r="E49" s="494"/>
      <c r="F49" s="496"/>
      <c r="G49" s="500" t="str">
        <f>IF('RPL02'!D19="","W trakcie weryfikacji",IF('RPL02'!D19="Arkusz jest niepoprawny","Arkusz zawiera błędy","Zweryfikowany poprawnie"))</f>
        <v>W trakcie weryfikacji</v>
      </c>
    </row>
    <row r="50" spans="2:7" x14ac:dyDescent="0.25">
      <c r="B50" s="427" t="s">
        <v>1555</v>
      </c>
      <c r="C50" s="433" t="s">
        <v>1598</v>
      </c>
      <c r="D50" s="488" t="s">
        <v>1435</v>
      </c>
      <c r="E50" s="494"/>
      <c r="F50" s="496"/>
      <c r="G50" s="500" t="str">
        <f>IF('RO01'!D9="","W trakcie weryfikacji",IF('RO01'!D9="Arkusz jest niepoprawny","Arkusz zawiera błędy","Zweryfikowany poprawnie"))</f>
        <v>W trakcie weryfikacji</v>
      </c>
    </row>
    <row r="51" spans="2:7" x14ac:dyDescent="0.25">
      <c r="B51" s="427" t="s">
        <v>1556</v>
      </c>
      <c r="C51" s="433" t="s">
        <v>185</v>
      </c>
      <c r="D51" s="488" t="s">
        <v>1599</v>
      </c>
      <c r="E51" s="494"/>
      <c r="F51" s="496"/>
      <c r="G51" s="500" t="str">
        <f>IF(RNIZ01!D28="","W trakcie weryfikacji",IF(RNIZ01!D28="Arkusz jest niepoprawny","Arkusz zawiera błędy","Zweryfikowany poprawnie"))</f>
        <v>W trakcie weryfikacji</v>
      </c>
    </row>
    <row r="52" spans="2:7" x14ac:dyDescent="0.25">
      <c r="B52" s="427" t="s">
        <v>1557</v>
      </c>
      <c r="C52" s="433" t="s">
        <v>1600</v>
      </c>
      <c r="D52" s="488" t="s">
        <v>267</v>
      </c>
      <c r="E52" s="494"/>
      <c r="F52" s="496"/>
      <c r="G52" s="500" t="str">
        <f>IF('PKZ02'!D31="","W trakcie weryfikacji",IF('PKZ02'!D31="Arkusz jest niepoprawny","Arkusz zawiera błędy","Zweryfikowany poprawnie"))</f>
        <v>W trakcie weryfikacji</v>
      </c>
    </row>
    <row r="53" spans="2:7" ht="15.75" thickBot="1" x14ac:dyDescent="0.3">
      <c r="B53" s="434" t="s">
        <v>1559</v>
      </c>
      <c r="C53" s="435" t="s">
        <v>1601</v>
      </c>
      <c r="D53" s="491" t="s">
        <v>1602</v>
      </c>
      <c r="E53" s="495"/>
      <c r="F53" s="497"/>
      <c r="G53" s="501" t="str">
        <f>IF('FS01'!D14="","W trakcie weryfikacji",IF('FS01'!D14="Arkusz jest niepoprawny","Arkusz zawiera błędy","Zweryfikowany poprawnie"))</f>
        <v>W trakcie weryfikacji</v>
      </c>
    </row>
    <row r="54" spans="2:7" x14ac:dyDescent="0.25">
      <c r="B54" s="5"/>
      <c r="C54" s="5"/>
      <c r="D54" s="5"/>
    </row>
    <row r="55" spans="2:7" x14ac:dyDescent="0.25">
      <c r="B55" s="5"/>
      <c r="C55" s="5"/>
      <c r="D55" s="5"/>
    </row>
    <row r="56" spans="2:7" x14ac:dyDescent="0.25">
      <c r="B56" s="436"/>
      <c r="C56" s="5"/>
      <c r="D56" s="5"/>
    </row>
    <row r="57" spans="2:7" x14ac:dyDescent="0.25">
      <c r="B57" s="436"/>
      <c r="C57" s="5"/>
      <c r="D57" s="5"/>
    </row>
  </sheetData>
  <mergeCells count="6">
    <mergeCell ref="E1:F1"/>
    <mergeCell ref="B4:B5"/>
    <mergeCell ref="C4:C5"/>
    <mergeCell ref="D4:D5"/>
    <mergeCell ref="E4:F4"/>
    <mergeCell ref="E5:F5"/>
  </mergeCells>
  <conditionalFormatting sqref="G6:G53">
    <cfRule type="containsText" dxfId="204" priority="10" operator="containsText" text="Arkusz zawiera błędy">
      <formula>NOT(ISERROR(SEARCH("Arkusz zawiera błędy",G6)))</formula>
    </cfRule>
    <cfRule type="containsText" dxfId="203" priority="11" operator="containsText" text="Zweryfikowany poprawnie">
      <formula>NOT(ISERROR(SEARCH("Zweryfikowany poprawnie",G6)))</formula>
    </cfRule>
  </conditionalFormatting>
  <conditionalFormatting sqref="G6:G53">
    <cfRule type="containsText" dxfId="202" priority="12" operator="containsText" text="Arkusz zawiera błedy">
      <formula>NOT(ISERROR(SEARCH("Arkusz zawiera błedy",G6)))</formula>
    </cfRule>
  </conditionalFormatting>
  <conditionalFormatting sqref="G6:G53">
    <cfRule type="containsText" dxfId="201" priority="7" operator="containsText" text="Zweryfikowany poprawnie">
      <formula>NOT(ISERROR(SEARCH("Zweryfikowany poprawnie",G6)))</formula>
    </cfRule>
    <cfRule type="containsText" dxfId="200" priority="8" operator="containsText" text="Arkusz zawiera błędy">
      <formula>NOT(ISERROR(SEARCH("Arkusz zawiera błędy",G6)))</formula>
    </cfRule>
    <cfRule type="containsText" dxfId="199" priority="9" operator="containsText" text="Arkusz zawiera błedy">
      <formula>NOT(ISERROR(SEARCH("Arkusz zawiera błedy",G6)))</formula>
    </cfRule>
  </conditionalFormatting>
  <pageMargins left="0.7" right="0.7" top="0.75" bottom="0.75" header="0.3" footer="0.3"/>
  <pageSetup paperSize="9" scale="7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9"/>
  <sheetViews>
    <sheetView zoomScale="85" zoomScaleNormal="85" workbookViewId="0">
      <selection activeCell="D17" sqref="D17"/>
    </sheetView>
  </sheetViews>
  <sheetFormatPr defaultRowHeight="15" x14ac:dyDescent="0.25"/>
  <cols>
    <col min="2" max="2" width="11" customWidth="1"/>
    <col min="3" max="3" width="31.42578125" bestFit="1" customWidth="1"/>
    <col min="4" max="7" width="6.7109375" customWidth="1"/>
    <col min="8" max="8" width="7.85546875" customWidth="1"/>
    <col min="9" max="33" width="6.7109375" customWidth="1"/>
    <col min="34" max="37" width="7.5703125" customWidth="1"/>
    <col min="39" max="39" width="9.85546875" bestFit="1" customWidth="1"/>
  </cols>
  <sheetData>
    <row r="1" spans="1:40" ht="15.75" x14ac:dyDescent="0.25">
      <c r="B1" s="1" t="s">
        <v>259</v>
      </c>
      <c r="L1" s="2" t="s">
        <v>1606</v>
      </c>
    </row>
    <row r="2" spans="1:40" x14ac:dyDescent="0.25">
      <c r="A2" s="4"/>
      <c r="B2" s="5" t="s">
        <v>1635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</row>
    <row r="3" spans="1:40" ht="15.75" thickBot="1" x14ac:dyDescent="0.3">
      <c r="A3" s="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</row>
    <row r="4" spans="1:40" ht="15.75" thickBot="1" x14ac:dyDescent="0.3">
      <c r="A4" s="4"/>
      <c r="B4" s="961"/>
      <c r="C4" s="962"/>
      <c r="D4" s="958" t="s">
        <v>43</v>
      </c>
      <c r="E4" s="959"/>
      <c r="F4" s="959"/>
      <c r="G4" s="959"/>
      <c r="H4" s="959"/>
      <c r="I4" s="959"/>
      <c r="J4" s="960"/>
      <c r="K4" s="958" t="s">
        <v>44</v>
      </c>
      <c r="L4" s="959"/>
      <c r="M4" s="959"/>
      <c r="N4" s="959"/>
      <c r="O4" s="959"/>
      <c r="P4" s="959"/>
      <c r="Q4" s="960"/>
      <c r="R4" s="958" t="s">
        <v>45</v>
      </c>
      <c r="S4" s="959"/>
      <c r="T4" s="959"/>
      <c r="U4" s="959"/>
      <c r="V4" s="959"/>
      <c r="W4" s="959"/>
      <c r="X4" s="960"/>
      <c r="Y4" s="958" t="s">
        <v>46</v>
      </c>
      <c r="Z4" s="959"/>
      <c r="AA4" s="959"/>
      <c r="AB4" s="959"/>
      <c r="AC4" s="959"/>
      <c r="AD4" s="959"/>
      <c r="AE4" s="959"/>
      <c r="AF4" s="958" t="s">
        <v>47</v>
      </c>
      <c r="AG4" s="959"/>
      <c r="AH4" s="959"/>
      <c r="AI4" s="959"/>
      <c r="AJ4" s="959"/>
      <c r="AK4" s="959"/>
      <c r="AL4" s="960"/>
      <c r="AM4" s="14"/>
      <c r="AN4" s="14"/>
    </row>
    <row r="5" spans="1:40" ht="116.25" customHeight="1" thickBot="1" x14ac:dyDescent="0.3">
      <c r="A5" s="4"/>
      <c r="B5" s="963"/>
      <c r="C5" s="964"/>
      <c r="D5" s="29" t="s">
        <v>80</v>
      </c>
      <c r="E5" s="30" t="s">
        <v>81</v>
      </c>
      <c r="F5" s="32" t="s">
        <v>255</v>
      </c>
      <c r="G5" s="32" t="s">
        <v>236</v>
      </c>
      <c r="H5" s="32" t="s">
        <v>48</v>
      </c>
      <c r="I5" s="30" t="s">
        <v>76</v>
      </c>
      <c r="J5" s="33" t="s">
        <v>86</v>
      </c>
      <c r="K5" s="29" t="s">
        <v>80</v>
      </c>
      <c r="L5" s="30" t="s">
        <v>81</v>
      </c>
      <c r="M5" s="32" t="s">
        <v>255</v>
      </c>
      <c r="N5" s="32" t="s">
        <v>236</v>
      </c>
      <c r="O5" s="32" t="s">
        <v>48</v>
      </c>
      <c r="P5" s="30" t="s">
        <v>76</v>
      </c>
      <c r="Q5" s="33" t="s">
        <v>86</v>
      </c>
      <c r="R5" s="32" t="s">
        <v>80</v>
      </c>
      <c r="S5" s="30" t="s">
        <v>81</v>
      </c>
      <c r="T5" s="32" t="s">
        <v>255</v>
      </c>
      <c r="U5" s="32" t="s">
        <v>236</v>
      </c>
      <c r="V5" s="32" t="s">
        <v>48</v>
      </c>
      <c r="W5" s="30" t="s">
        <v>76</v>
      </c>
      <c r="X5" s="42" t="s">
        <v>86</v>
      </c>
      <c r="Y5" s="29" t="s">
        <v>80</v>
      </c>
      <c r="Z5" s="30" t="s">
        <v>81</v>
      </c>
      <c r="AA5" s="32" t="s">
        <v>255</v>
      </c>
      <c r="AB5" s="32" t="s">
        <v>236</v>
      </c>
      <c r="AC5" s="32" t="s">
        <v>48</v>
      </c>
      <c r="AD5" s="30" t="s">
        <v>76</v>
      </c>
      <c r="AE5" s="33" t="s">
        <v>86</v>
      </c>
      <c r="AF5" s="29" t="s">
        <v>80</v>
      </c>
      <c r="AG5" s="30" t="s">
        <v>81</v>
      </c>
      <c r="AH5" s="32" t="s">
        <v>255</v>
      </c>
      <c r="AI5" s="32" t="s">
        <v>236</v>
      </c>
      <c r="AJ5" s="32" t="s">
        <v>48</v>
      </c>
      <c r="AK5" s="30" t="s">
        <v>76</v>
      </c>
      <c r="AL5" s="33" t="s">
        <v>86</v>
      </c>
      <c r="AM5" s="14"/>
      <c r="AN5" s="14"/>
    </row>
    <row r="6" spans="1:40" ht="18.75" customHeight="1" thickBot="1" x14ac:dyDescent="0.3">
      <c r="A6" s="4"/>
      <c r="B6" s="965"/>
      <c r="C6" s="966"/>
      <c r="D6" s="58" t="s">
        <v>126</v>
      </c>
      <c r="E6" s="59" t="s">
        <v>127</v>
      </c>
      <c r="F6" s="60" t="s">
        <v>128</v>
      </c>
      <c r="G6" s="59" t="s">
        <v>129</v>
      </c>
      <c r="H6" s="60" t="s">
        <v>134</v>
      </c>
      <c r="I6" s="60" t="s">
        <v>130</v>
      </c>
      <c r="J6" s="43" t="s">
        <v>195</v>
      </c>
      <c r="K6" s="15" t="s">
        <v>196</v>
      </c>
      <c r="L6" s="60" t="s">
        <v>197</v>
      </c>
      <c r="M6" s="60" t="s">
        <v>198</v>
      </c>
      <c r="N6" s="61" t="s">
        <v>199</v>
      </c>
      <c r="O6" s="60" t="s">
        <v>200</v>
      </c>
      <c r="P6" s="61" t="s">
        <v>201</v>
      </c>
      <c r="Q6" s="43" t="s">
        <v>202</v>
      </c>
      <c r="R6" s="61" t="s">
        <v>203</v>
      </c>
      <c r="S6" s="61" t="s">
        <v>204</v>
      </c>
      <c r="T6" s="59" t="s">
        <v>205</v>
      </c>
      <c r="U6" s="60" t="s">
        <v>206</v>
      </c>
      <c r="V6" s="59" t="s">
        <v>207</v>
      </c>
      <c r="W6" s="60" t="s">
        <v>208</v>
      </c>
      <c r="X6" s="59" t="s">
        <v>209</v>
      </c>
      <c r="Y6" s="58" t="s">
        <v>210</v>
      </c>
      <c r="Z6" s="60" t="s">
        <v>211</v>
      </c>
      <c r="AA6" s="60" t="s">
        <v>212</v>
      </c>
      <c r="AB6" s="60" t="s">
        <v>135</v>
      </c>
      <c r="AC6" s="60" t="s">
        <v>213</v>
      </c>
      <c r="AD6" s="60" t="s">
        <v>214</v>
      </c>
      <c r="AE6" s="67" t="s">
        <v>215</v>
      </c>
      <c r="AF6" s="61" t="s">
        <v>216</v>
      </c>
      <c r="AG6" s="60" t="s">
        <v>217</v>
      </c>
      <c r="AH6" s="60" t="s">
        <v>218</v>
      </c>
      <c r="AI6" s="60" t="s">
        <v>219</v>
      </c>
      <c r="AJ6" s="60" t="s">
        <v>220</v>
      </c>
      <c r="AK6" s="60" t="s">
        <v>221</v>
      </c>
      <c r="AL6" s="67" t="s">
        <v>222</v>
      </c>
      <c r="AM6" s="14"/>
      <c r="AN6" s="14"/>
    </row>
    <row r="7" spans="1:40" ht="33.75" customHeight="1" x14ac:dyDescent="0.25">
      <c r="A7" s="4"/>
      <c r="B7" s="46" t="s">
        <v>171</v>
      </c>
      <c r="C7" s="473" t="s">
        <v>237</v>
      </c>
      <c r="D7" s="145"/>
      <c r="E7" s="146"/>
      <c r="F7" s="146"/>
      <c r="G7" s="146"/>
      <c r="H7" s="146"/>
      <c r="I7" s="146"/>
      <c r="J7" s="476"/>
      <c r="K7" s="145"/>
      <c r="L7" s="149"/>
      <c r="M7" s="146"/>
      <c r="N7" s="146"/>
      <c r="O7" s="146"/>
      <c r="P7" s="146"/>
      <c r="Q7" s="148"/>
      <c r="R7" s="145"/>
      <c r="S7" s="146"/>
      <c r="T7" s="146"/>
      <c r="U7" s="146"/>
      <c r="V7" s="146"/>
      <c r="W7" s="146"/>
      <c r="X7" s="148"/>
      <c r="Y7" s="145"/>
      <c r="Z7" s="146"/>
      <c r="AA7" s="146"/>
      <c r="AB7" s="146"/>
      <c r="AC7" s="146"/>
      <c r="AD7" s="146"/>
      <c r="AE7" s="147"/>
      <c r="AF7" s="149"/>
      <c r="AG7" s="146"/>
      <c r="AH7" s="146"/>
      <c r="AI7" s="146"/>
      <c r="AJ7" s="146"/>
      <c r="AK7" s="146"/>
      <c r="AL7" s="147"/>
      <c r="AM7" s="110" t="str">
        <f>IF(COUNTBLANK(D7:AL7)=35,"",IF(COUNTBLANK(D7:AL7)=0, "Weryfikacja wiersza OK", "Należy wypełnić wszystkie pola w bieżącym wierszu"))</f>
        <v/>
      </c>
      <c r="AN7" s="14"/>
    </row>
    <row r="8" spans="1:40" ht="23.25" customHeight="1" thickBot="1" x14ac:dyDescent="0.3">
      <c r="A8" s="4"/>
      <c r="B8" s="472" t="s">
        <v>238</v>
      </c>
      <c r="C8" s="475" t="s">
        <v>82</v>
      </c>
      <c r="D8" s="471"/>
      <c r="E8" s="116"/>
      <c r="F8" s="467"/>
      <c r="G8" s="467"/>
      <c r="H8" s="467"/>
      <c r="I8" s="467"/>
      <c r="J8" s="470"/>
      <c r="K8" s="468"/>
      <c r="L8" s="471"/>
      <c r="M8" s="467"/>
      <c r="N8" s="467"/>
      <c r="O8" s="467"/>
      <c r="P8" s="467"/>
      <c r="Q8" s="469"/>
      <c r="R8" s="468"/>
      <c r="S8" s="467"/>
      <c r="T8" s="467"/>
      <c r="U8" s="467"/>
      <c r="V8" s="467"/>
      <c r="W8" s="467"/>
      <c r="X8" s="469"/>
      <c r="Y8" s="468"/>
      <c r="Z8" s="467"/>
      <c r="AA8" s="467"/>
      <c r="AB8" s="467"/>
      <c r="AC8" s="467"/>
      <c r="AD8" s="467"/>
      <c r="AE8" s="470"/>
      <c r="AF8" s="471"/>
      <c r="AG8" s="467"/>
      <c r="AH8" s="467"/>
      <c r="AI8" s="467"/>
      <c r="AJ8" s="467"/>
      <c r="AK8" s="467"/>
      <c r="AL8" s="470"/>
      <c r="AM8" s="110" t="str">
        <f>IF(ISBLANK(E8),"",IF(ISNUMBER(E8), "Weryfikacja wiersza OK", "Wartość musi być liczbą"))</f>
        <v/>
      </c>
      <c r="AN8" s="14"/>
    </row>
    <row r="9" spans="1:40" ht="23.25" customHeight="1" x14ac:dyDescent="0.25">
      <c r="A9" s="4"/>
      <c r="B9" s="62" t="s">
        <v>239</v>
      </c>
      <c r="C9" s="474" t="s">
        <v>83</v>
      </c>
      <c r="D9" s="115"/>
      <c r="E9" s="116"/>
      <c r="F9" s="116"/>
      <c r="G9" s="116"/>
      <c r="H9" s="116"/>
      <c r="I9" s="116"/>
      <c r="J9" s="477"/>
      <c r="K9" s="115"/>
      <c r="L9" s="118"/>
      <c r="M9" s="116"/>
      <c r="N9" s="116"/>
      <c r="O9" s="116"/>
      <c r="P9" s="116"/>
      <c r="Q9" s="150"/>
      <c r="R9" s="115"/>
      <c r="S9" s="116"/>
      <c r="T9" s="116"/>
      <c r="U9" s="116"/>
      <c r="V9" s="116"/>
      <c r="W9" s="116"/>
      <c r="X9" s="150"/>
      <c r="Y9" s="115"/>
      <c r="Z9" s="116"/>
      <c r="AA9" s="116"/>
      <c r="AB9" s="116"/>
      <c r="AC9" s="116"/>
      <c r="AD9" s="116"/>
      <c r="AE9" s="117"/>
      <c r="AF9" s="118"/>
      <c r="AG9" s="116"/>
      <c r="AH9" s="116"/>
      <c r="AI9" s="116"/>
      <c r="AJ9" s="116"/>
      <c r="AK9" s="116"/>
      <c r="AL9" s="117"/>
      <c r="AM9" s="110" t="str">
        <f>IF(COUNTBLANK(D9:AL9)=35,"",IF(COUNTBLANK(D9:AL9)=0, "Weryfikacja wiersza OK", "Należy wypełnić wszystkie pola w bieżącym wierszu"))</f>
        <v/>
      </c>
      <c r="AN9" s="14"/>
    </row>
    <row r="10" spans="1:40" ht="23.25" customHeight="1" x14ac:dyDescent="0.25">
      <c r="A10" s="4"/>
      <c r="B10" s="63" t="s">
        <v>240</v>
      </c>
      <c r="C10" s="68" t="s">
        <v>33</v>
      </c>
      <c r="D10" s="115"/>
      <c r="E10" s="116"/>
      <c r="F10" s="116"/>
      <c r="G10" s="116"/>
      <c r="H10" s="116"/>
      <c r="I10" s="116"/>
      <c r="J10" s="117"/>
      <c r="K10" s="115"/>
      <c r="L10" s="118"/>
      <c r="M10" s="116"/>
      <c r="N10" s="116"/>
      <c r="O10" s="116"/>
      <c r="P10" s="116"/>
      <c r="Q10" s="150"/>
      <c r="R10" s="115"/>
      <c r="S10" s="116"/>
      <c r="T10" s="116"/>
      <c r="U10" s="116"/>
      <c r="V10" s="116"/>
      <c r="W10" s="116"/>
      <c r="X10" s="150"/>
      <c r="Y10" s="115"/>
      <c r="Z10" s="116"/>
      <c r="AA10" s="116"/>
      <c r="AB10" s="116"/>
      <c r="AC10" s="116"/>
      <c r="AD10" s="116"/>
      <c r="AE10" s="117"/>
      <c r="AF10" s="118"/>
      <c r="AG10" s="116"/>
      <c r="AH10" s="116"/>
      <c r="AI10" s="116"/>
      <c r="AJ10" s="116"/>
      <c r="AK10" s="116"/>
      <c r="AL10" s="117"/>
      <c r="AM10" s="110" t="str">
        <f>IF(COUNTBLANK(D10:AL10)=35,"",IF(COUNTBLANK(D10:AL10)=0, "Weryfikacja wiersza OK", "Należy wypełnić wszystkie pola w bieżącym wierszu"))</f>
        <v/>
      </c>
      <c r="AN10" s="14"/>
    </row>
    <row r="11" spans="1:40" ht="28.5" customHeight="1" thickBot="1" x14ac:dyDescent="0.3">
      <c r="A11" s="4"/>
      <c r="B11" s="64" t="s">
        <v>172</v>
      </c>
      <c r="C11" s="69" t="s">
        <v>438</v>
      </c>
      <c r="D11" s="185"/>
      <c r="E11" s="186"/>
      <c r="F11" s="122"/>
      <c r="G11" s="122"/>
      <c r="H11" s="122"/>
      <c r="I11" s="122"/>
      <c r="J11" s="123"/>
      <c r="K11" s="185"/>
      <c r="L11" s="187"/>
      <c r="M11" s="122"/>
      <c r="N11" s="122"/>
      <c r="O11" s="186"/>
      <c r="P11" s="122"/>
      <c r="Q11" s="122"/>
      <c r="R11" s="185"/>
      <c r="S11" s="186"/>
      <c r="T11" s="122"/>
      <c r="U11" s="122"/>
      <c r="V11" s="186"/>
      <c r="W11" s="122"/>
      <c r="X11" s="122"/>
      <c r="Y11" s="185"/>
      <c r="Z11" s="186"/>
      <c r="AA11" s="122"/>
      <c r="AB11" s="122"/>
      <c r="AC11" s="186"/>
      <c r="AD11" s="122"/>
      <c r="AE11" s="123"/>
      <c r="AF11" s="187"/>
      <c r="AG11" s="186"/>
      <c r="AH11" s="122"/>
      <c r="AI11" s="122"/>
      <c r="AJ11" s="186"/>
      <c r="AK11" s="122"/>
      <c r="AL11" s="123"/>
      <c r="AM11" s="110" t="str">
        <f>IF(COUNTBLANK(D11:AL11)=35,"",IF(COUNTBLANK(D11:AL11)=14, "Weryfikacja wiersza OK", "Należy wypełnić wszystkie pola w bieżącym wierszu"))</f>
        <v/>
      </c>
      <c r="AN11" s="14"/>
    </row>
    <row r="12" spans="1:40" ht="23.25" customHeight="1" thickBot="1" x14ac:dyDescent="0.3">
      <c r="A12" s="4"/>
      <c r="B12" s="65" t="s">
        <v>173</v>
      </c>
      <c r="C12" s="16" t="s">
        <v>84</v>
      </c>
      <c r="D12" s="119"/>
      <c r="E12" s="151"/>
      <c r="F12" s="120"/>
      <c r="G12" s="120"/>
      <c r="H12" s="120"/>
      <c r="I12" s="151"/>
      <c r="J12" s="152"/>
      <c r="K12" s="134"/>
      <c r="L12" s="151"/>
      <c r="M12" s="120"/>
      <c r="N12" s="120"/>
      <c r="O12" s="120"/>
      <c r="P12" s="151"/>
      <c r="Q12" s="152"/>
      <c r="R12" s="121"/>
      <c r="S12" s="151"/>
      <c r="T12" s="120"/>
      <c r="U12" s="120"/>
      <c r="V12" s="120"/>
      <c r="W12" s="151"/>
      <c r="X12" s="153"/>
      <c r="Y12" s="119"/>
      <c r="Z12" s="151"/>
      <c r="AA12" s="120"/>
      <c r="AB12" s="120"/>
      <c r="AC12" s="120"/>
      <c r="AD12" s="151"/>
      <c r="AE12" s="152"/>
      <c r="AF12" s="119"/>
      <c r="AG12" s="151"/>
      <c r="AH12" s="120"/>
      <c r="AI12" s="120"/>
      <c r="AJ12" s="120"/>
      <c r="AK12" s="151"/>
      <c r="AL12" s="152"/>
      <c r="AM12" s="110" t="str">
        <f>IF(COUNTBLANK(D12:AL12)=35,"",IF(COUNTBLANK(D12:AL12)=0, "Weryfikacja wiersza OK", "Należy wypełnić wszystkie pola w bieżącym wierszu"))</f>
        <v/>
      </c>
      <c r="AN12" s="14"/>
    </row>
    <row r="13" spans="1:40" ht="34.5" customHeight="1" x14ac:dyDescent="0.25">
      <c r="A13" s="4"/>
      <c r="B13" s="14"/>
      <c r="C13" s="66"/>
      <c r="D13" s="66"/>
      <c r="E13" s="66"/>
      <c r="F13" s="66"/>
      <c r="G13" s="66"/>
      <c r="H13" s="66"/>
      <c r="I13" s="66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</row>
    <row r="14" spans="1:40" ht="34.5" customHeight="1" x14ac:dyDescent="0.25">
      <c r="A14" s="4"/>
      <c r="B14" s="14"/>
      <c r="C14" s="2" t="s">
        <v>1827</v>
      </c>
      <c r="D14" s="66"/>
      <c r="E14" s="66"/>
      <c r="F14" s="66"/>
      <c r="G14" s="66"/>
      <c r="H14" s="66"/>
      <c r="I14" s="66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</row>
    <row r="15" spans="1:40" ht="15" customHeight="1" x14ac:dyDescent="0.25">
      <c r="A15" s="4"/>
      <c r="C15" t="s">
        <v>173</v>
      </c>
      <c r="D15" s="98" t="str">
        <f>IF(ISBLANK(D12),"",IF(D7=SUM(D9:D10),IF(D12=D7, "OK","Błąd:  Wartość w polu D7 nie jest równa wartości w polu D12"),"Błąd podsumy"))</f>
        <v/>
      </c>
      <c r="E15" s="98" t="str">
        <f>IF(ISBLANK(E12),"",IF(E7=SUM(E9:E10),IF(E12=E7, "OK","Błąd:  Wartość w polu E7 nie jest równa wartości w polu E12"),"Błąd podsumy"))</f>
        <v/>
      </c>
      <c r="F15" s="98" t="str">
        <f>IF(ISBLANK(F12),"",IF(F7=SUM(F9:F10),IF(F12=F7+F11, "OK","Błąd: Wartość w polu F12 nie jest sumą pól F7 i F11"),"Błąd podsumy"))</f>
        <v/>
      </c>
      <c r="G15" s="98" t="str">
        <f>IF(ISBLANK(G12),"",IF(G7=SUM(G9:G10),IF(G12=G7+G11, "OK","Błąd: Wartość w polu G12 nie jest sumą pól G7 i G11"),"Błąd podsumy"))</f>
        <v/>
      </c>
      <c r="H15" s="98" t="str">
        <f>IF(ISBLANK(H12),"",IF(H7=SUM(H9:H10),IF(H12=H7+H11, "OK","Błąd:  Wartość w polu H12 nie jest sumą pól H7 i H11"),"Błąd podsumy"))</f>
        <v/>
      </c>
      <c r="I15" s="98" t="str">
        <f>IF(ISBLANK(I12),"",IF(I7=SUM(I9:I10),IF(I12=I7+I11, "OK","Błąd:  Wartość w polu I12 nie jest sumą pól I7 i I11"),"Błąd podsumy"))</f>
        <v/>
      </c>
      <c r="J15" s="98" t="str">
        <f>IF(ISBLANK(J12),"",IF(J7=SUM(J9:J10),IF(J12=J7+J11, "OK","Błąd:  Wartość w polu J12 nie jest sumą pól J7 i J11"),"Błąd podsumy"))</f>
        <v/>
      </c>
      <c r="K15" s="98" t="str">
        <f>IF(ISBLANK(K12),"",IF(K7=SUM(K9:K10),IF(K12=K7, "OK","Błąd:   Wartość w polu K7 nie jest równa wartości w polu K12"),"Błąd podsumy"))</f>
        <v/>
      </c>
      <c r="L15" s="98" t="str">
        <f>IF(ISBLANK(L12),"",IF(L7=SUM(L9:L10),IF(L12=L7, "OK","Błąd:   Wartość w polu L7 nie jest równa wartości w polu L12"),"Błąd podsumy"))</f>
        <v/>
      </c>
      <c r="M15" s="98" t="str">
        <f>IF(ISBLANK(M12),"",IF(M7=SUM(M9:M10),IF(M12=M7+M11, "OK","Błąd:  Wartość w polu M12 nie jest sumą pól M7 i M11"),"Błąd podsumy"))</f>
        <v/>
      </c>
      <c r="N15" s="98" t="str">
        <f>IF(ISBLANK(N12),"",IF(N7=SUM(N9:N10),IF(N12=N7+N11,"OK","Błąd:  Wartość w polu N12 nie jest sumą pól N7 i N11"),"Błąd podsumy"))</f>
        <v/>
      </c>
      <c r="O15" s="98" t="str">
        <f>IF(ISBLANK(O12),"",IF(O7=SUM(O9:O10),IF(O12=O7, "OK","Błąd:   Wartość w polu O7 nie jest równa wartości w polu O12"),"Błąd podsumy"))</f>
        <v/>
      </c>
      <c r="P15" s="98" t="str">
        <f>IF(ISBLANK(P12),"",IF(P7=SUM(P9:P10),IF(P12=P7+P11,"OK","Błąd:  Wartość w polu P12 nie jest sumą pól P7 i P11"),"Błądpodsumy"))</f>
        <v/>
      </c>
      <c r="Q15" s="98" t="str">
        <f>IF(ISBLANK(Q12),"",IF(Q7=SUM(Q9:Q10),IF(Q12=Q7+Q11,"OK","Błąd:  Wartość w polu Q12 nie jest sumą pól Q7 i Q11"),"Błądpodsumy"))</f>
        <v/>
      </c>
      <c r="R15" s="98" t="str">
        <f>IF(ISBLANK(R12),"",IF(R7=SUM(R9:R10),IF(R12=R7, "OK","Błąd: Wartość w polu R7 nie jest równa wartości w polu R12"),"Błąd podsumy"))</f>
        <v/>
      </c>
      <c r="S15" s="98" t="str">
        <f>IF(ISBLANK(S12),"",IF(S7=SUM(S9:S10),IF(S12=S7, "OK","Błąd: Wartość w polu S7 nie jest równa wartości w polu S12"),"Błąd podsumy"))</f>
        <v/>
      </c>
      <c r="T15" s="98" t="str">
        <f>IF(ISBLANK(T12),"",IF(T7=SUM(T9:T10),IF(T12=T7+T11, "OK","Błąd:  Wartość w polu T12 nie jest sumą pól T7 i T11"),"Błąd podsumy"))</f>
        <v/>
      </c>
      <c r="U15" s="98" t="str">
        <f>IF(ISBLANK(U12),"",IF(U7=SUM(U9:U10),IF(U12=U7+U11, "OK","Błąd:  Wartość w polu U12 nie jest sumą pól U7 i U11"),"Błąd podsumy"))</f>
        <v/>
      </c>
      <c r="V15" s="98" t="str">
        <f>IF(ISBLANK(V12),"",IF(V7=SUM(V9:V10),IF(V12=V7, "OK","Błąd: Wartość w polu V7 nie jest równa wartości w polu V12"),"Błąd podsumy"))</f>
        <v/>
      </c>
      <c r="W15" s="98" t="str">
        <f>IF(ISBLANK(W12),"",IF(W7=SUM(W9:W10),IF(W12=W7+W11, "OK","Błąd:  Wartość w polu W12 nie jest sumą pól W7 i W11"),"Błąd podsumy"))</f>
        <v/>
      </c>
      <c r="X15" s="98" t="str">
        <f>IF(ISBLANK(X12),"",IF(X7=SUM(X9:X10),IF(X12=X7+X11, "OK","Błąd:  Wartość w polu X12 nie jest sumą pól X7 i X11"),"Błąd podsumy"))</f>
        <v/>
      </c>
      <c r="Y15" s="98" t="str">
        <f>IF(ISBLANK(Y12),"",IF(Y7=SUM(Y9:Y10),IF(Y12=Y7, "OK","Błąd: Wartość w polu Y7 nie jest równa wartości w polu Y12"),"Błąd podsumy"))</f>
        <v/>
      </c>
      <c r="Z15" s="98" t="str">
        <f>IF(ISBLANK(Z12),"",IF(Z7=SUM(Z9:Z10),IF(Z12=Z7, "OK","Błąd: Wartość w polu Z7 nie jest równa wartości w polu Z12"),"Błąd podsumy"))</f>
        <v/>
      </c>
      <c r="AA15" s="98" t="str">
        <f>IF(ISBLANK(AA12),"",IF(AA7=SUM(AA9:AA10),IF(AA12=AA7+AA11, "OK","Błąd:  Wartość w polu AA12 nie jest sumą pól AA7 i AA11"),"Błąd podsumy"))</f>
        <v/>
      </c>
      <c r="AB15" s="98" t="str">
        <f>IF(ISBLANK(AB12),"",IF(AB7=SUM(AB9:AB10),IF(AB12=AB7+AB11, "OK","Błąd:  Wartość w polu AB12 nie jest sumą pól AB7 i AB11"),"Błąd podsumy"))</f>
        <v/>
      </c>
      <c r="AC15" s="98" t="str">
        <f>IF(ISBLANK(AC12),"",IF(AC7=SUM(AC9:AC10),IF(AC12=AC7, "OK","Błąd: Wartość w polu AC7 nie jest równa wartości w polu AC12"),"Błąd podsumy"))</f>
        <v/>
      </c>
      <c r="AD15" s="98" t="str">
        <f>IF(ISBLANK(AD12),"",IF(AD7=SUM(AD9:AD10),IF(AD12=AD7+AD11, "OK","Błąd:  Wartość w polu AD12 nie jest sumą pól AD7 i AD11"),"Błąd podsumy"))</f>
        <v/>
      </c>
      <c r="AE15" s="98" t="str">
        <f>IF(ISBLANK(AE12),"",IF(AE7=SUM(AE9:AE10),IF(AE12=AE7+AE11, "OK","Błąd:  Wartość w polu AE12 nie jest sumą pól AE7 i AE11"),"Błąd podsumy"))</f>
        <v/>
      </c>
      <c r="AF15" s="98" t="str">
        <f>IF(ISBLANK(AF12),"",IF(AF7=SUM(AF9:AF10),IF(AF12=AF7, "OK","Błąd: Wartość w polu AF7 nie jest równa wartości w polu AF12"),"Błąd podsumy"))</f>
        <v/>
      </c>
      <c r="AG15" s="98" t="str">
        <f>IF(ISBLANK(AG12),"",IF(AG7=SUM(AG9:AG10),IF(AG12=AG7, "OK","Błąd: Wartość w polu AG7 nie jest równa wartości w polu AG12"),"Błąd podsumy"))</f>
        <v/>
      </c>
      <c r="AH15" s="98" t="str">
        <f>IF(ISBLANK(AH12),"",IF(AH7=SUM(AH9:AH10),IF(AH12=AH7+AH11, "OK","Błąd:  Wartość w polu AH12 nie jest sumą pól AH7 i AH11"),"Błąd podsumy"))</f>
        <v/>
      </c>
      <c r="AI15" s="98" t="str">
        <f>IF(ISBLANK(AI12),"",IF(AI7=SUM(AI9:AI10),IF(AI12=AI7+AI11, "OK","Błąd:  Wartość w polu AI12 nie jest sumą pól AI7 i AI11"),"Błąd podsumy"))</f>
        <v/>
      </c>
      <c r="AJ15" s="98" t="str">
        <f>IF(ISBLANK(AJ12),"",IF(AJ7=SUM(AJ9:AJ10),IF(AJ12=AJ7, "OK","Błąd: Wartość w polu AJ7 nie jest równa wartości w polu AJ12"),"Błąd podsumy"))</f>
        <v/>
      </c>
      <c r="AK15" s="98" t="str">
        <f>IF(ISBLANK(AK12),"",IF(AK7=SUM(AK9:AK10),IF(AK12=AK7+AK11, "OK","Błąd:  Wartość w polu AK12 nie jest sumą pól AK7 i AK11"),"Błąd podsumy"))</f>
        <v/>
      </c>
      <c r="AL15" s="98" t="str">
        <f>IF(ISBLANK(AL12),"",IF(AL7=SUM(AL9:AL10),IF(AL12=AL7+AL11, "OK","Błąd:  Wartość w polu AK12 nie jest sumą pól AL7 i AL11"),"Błąd podsumy"))</f>
        <v/>
      </c>
    </row>
    <row r="16" spans="1:40" x14ac:dyDescent="0.25">
      <c r="C16" s="98"/>
      <c r="K16" s="14"/>
      <c r="L16" s="14"/>
      <c r="M16" s="14"/>
      <c r="N16" s="14"/>
      <c r="O16" s="14"/>
    </row>
    <row r="17" spans="3:15" x14ac:dyDescent="0.25">
      <c r="C17" s="14" t="s">
        <v>1852</v>
      </c>
      <c r="D17" s="481" t="str">
        <f>IF(COUNTBLANK(AM7:AM12)=6,"",IF(AND(COUNTIF(AM7:AM12,"Weryfikacja wiersza OK")=6,COUNTIF(D15:AL15,"OK")=35),"Arkusz jest zwalidowany poprawnie","Arkusz jest niepoprawny"))</f>
        <v/>
      </c>
      <c r="K17" s="14"/>
      <c r="L17" s="14"/>
      <c r="M17" s="14"/>
      <c r="N17" s="14"/>
      <c r="O17" s="14"/>
    </row>
    <row r="18" spans="3:15" x14ac:dyDescent="0.25">
      <c r="K18" s="14"/>
      <c r="L18" s="14"/>
      <c r="M18" s="14"/>
      <c r="N18" s="14"/>
      <c r="O18" s="14"/>
    </row>
    <row r="19" spans="3:15" x14ac:dyDescent="0.25">
      <c r="K19" s="14"/>
      <c r="L19" s="14"/>
      <c r="M19" s="14"/>
      <c r="N19" s="14"/>
      <c r="O19" s="14"/>
    </row>
  </sheetData>
  <sheetProtection formatCells="0" formatColumns="0" formatRows="0"/>
  <mergeCells count="6">
    <mergeCell ref="K4:Q4"/>
    <mergeCell ref="R4:X4"/>
    <mergeCell ref="Y4:AE4"/>
    <mergeCell ref="AF4:AL4"/>
    <mergeCell ref="B4:C6"/>
    <mergeCell ref="D4:J4"/>
  </mergeCells>
  <conditionalFormatting sqref="AM7:AM12">
    <cfRule type="containsText" dxfId="118" priority="3" operator="containsText" text="Weryfikacja wiersza OK">
      <formula>NOT(ISERROR(SEARCH("Weryfikacja wiersza OK",AM7)))</formula>
    </cfRule>
  </conditionalFormatting>
  <conditionalFormatting sqref="D15:AL15">
    <cfRule type="containsText" dxfId="117" priority="4" operator="containsText" text="OK">
      <formula>NOT(ISERROR(SEARCH("OK",D15)))</formula>
    </cfRule>
  </conditionalFormatting>
  <conditionalFormatting sqref="C16">
    <cfRule type="containsText" dxfId="116" priority="2" operator="containsText" text="Arkusz zweryfikowany poprawnie">
      <formula>NOT(ISERROR(SEARCH("Arkusz zweryfikowany poprawnie",C16)))</formula>
    </cfRule>
  </conditionalFormatting>
  <conditionalFormatting sqref="D17">
    <cfRule type="containsText" dxfId="115" priority="1" operator="containsText" text="Arkusz jest zwalidowany poprawnie">
      <formula>NOT(ISERROR(SEARCH("Arkusz jest zwalidowany poprawnie",D17)))</formula>
    </cfRule>
  </conditionalFormatting>
  <conditionalFormatting sqref="AM7:AM12">
    <cfRule type="containsText" dxfId="114" priority="5" operator="containsText" text="Weryfikacja wiersza OK">
      <formula>NOT(ISERROR(SEARCH("Weryfikacja wiersza OK",#REF!)))</formula>
    </cfRule>
  </conditionalFormatting>
  <pageMargins left="0.7" right="0.7" top="0.75" bottom="0.75" header="0.3" footer="0.3"/>
  <pageSetup paperSize="9" scale="54" orientation="landscape" r:id="rId1"/>
  <ignoredErrors>
    <ignoredError sqref="AM8" 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3"/>
  <sheetViews>
    <sheetView zoomScale="85" zoomScaleNormal="85" workbookViewId="0">
      <selection activeCell="D7" sqref="D7:X7"/>
    </sheetView>
  </sheetViews>
  <sheetFormatPr defaultRowHeight="15" x14ac:dyDescent="0.25"/>
  <cols>
    <col min="2" max="2" width="10.140625" customWidth="1"/>
    <col min="3" max="3" width="37.140625" customWidth="1"/>
    <col min="4" max="4" width="15.42578125" style="3" customWidth="1"/>
    <col min="5" max="19" width="12.5703125" style="3" customWidth="1"/>
    <col min="20" max="24" width="12.5703125" customWidth="1"/>
    <col min="25" max="25" width="16.28515625" customWidth="1"/>
    <col min="26" max="26" width="9.85546875" customWidth="1"/>
  </cols>
  <sheetData>
    <row r="1" spans="2:25" ht="15.75" x14ac:dyDescent="0.25">
      <c r="B1" s="1" t="s">
        <v>1</v>
      </c>
      <c r="C1" s="1"/>
      <c r="I1" s="2" t="s">
        <v>1606</v>
      </c>
    </row>
    <row r="2" spans="2:25" x14ac:dyDescent="0.25">
      <c r="B2" s="440" t="s">
        <v>898</v>
      </c>
    </row>
    <row r="3" spans="2:25" ht="15.75" thickBot="1" x14ac:dyDescent="0.3"/>
    <row r="4" spans="2:25" ht="39.75" customHeight="1" thickBot="1" x14ac:dyDescent="0.3">
      <c r="B4" s="967"/>
      <c r="C4" s="968"/>
      <c r="D4" s="958" t="s">
        <v>65</v>
      </c>
      <c r="E4" s="959"/>
      <c r="F4" s="960"/>
      <c r="G4" s="958" t="s">
        <v>66</v>
      </c>
      <c r="H4" s="959"/>
      <c r="I4" s="960"/>
      <c r="J4" s="958" t="s">
        <v>1637</v>
      </c>
      <c r="K4" s="959"/>
      <c r="L4" s="960"/>
      <c r="M4" s="958" t="s">
        <v>68</v>
      </c>
      <c r="N4" s="959"/>
      <c r="O4" s="960"/>
      <c r="P4" s="958" t="s">
        <v>69</v>
      </c>
      <c r="Q4" s="959"/>
      <c r="R4" s="960"/>
      <c r="S4" s="958" t="s">
        <v>70</v>
      </c>
      <c r="T4" s="959"/>
      <c r="U4" s="960"/>
      <c r="V4" s="958" t="s">
        <v>71</v>
      </c>
      <c r="W4" s="959"/>
      <c r="X4" s="960"/>
      <c r="Y4" s="5"/>
    </row>
    <row r="5" spans="2:25" ht="45.75" thickBot="1" x14ac:dyDescent="0.3">
      <c r="B5" s="969"/>
      <c r="C5" s="970"/>
      <c r="D5" s="38" t="s">
        <v>31</v>
      </c>
      <c r="E5" s="39" t="s">
        <v>18</v>
      </c>
      <c r="F5" s="20" t="s">
        <v>11</v>
      </c>
      <c r="G5" s="21" t="s">
        <v>31</v>
      </c>
      <c r="H5" s="39" t="s">
        <v>18</v>
      </c>
      <c r="I5" s="40" t="s">
        <v>11</v>
      </c>
      <c r="J5" s="38" t="s">
        <v>31</v>
      </c>
      <c r="K5" s="39" t="s">
        <v>18</v>
      </c>
      <c r="L5" s="20" t="s">
        <v>11</v>
      </c>
      <c r="M5" s="21" t="s">
        <v>31</v>
      </c>
      <c r="N5" s="39" t="s">
        <v>18</v>
      </c>
      <c r="O5" s="40" t="s">
        <v>11</v>
      </c>
      <c r="P5" s="38" t="s">
        <v>31</v>
      </c>
      <c r="Q5" s="39" t="s">
        <v>18</v>
      </c>
      <c r="R5" s="20" t="s">
        <v>11</v>
      </c>
      <c r="S5" s="38" t="s">
        <v>31</v>
      </c>
      <c r="T5" s="39" t="s">
        <v>18</v>
      </c>
      <c r="U5" s="20" t="s">
        <v>11</v>
      </c>
      <c r="V5" s="38" t="s">
        <v>31</v>
      </c>
      <c r="W5" s="39" t="s">
        <v>18</v>
      </c>
      <c r="X5" s="20" t="s">
        <v>11</v>
      </c>
      <c r="Y5" s="5"/>
    </row>
    <row r="6" spans="2:25" ht="17.25" customHeight="1" thickBot="1" x14ac:dyDescent="0.3">
      <c r="B6" s="971"/>
      <c r="C6" s="972"/>
      <c r="D6" s="36" t="s">
        <v>126</v>
      </c>
      <c r="E6" s="10" t="s">
        <v>127</v>
      </c>
      <c r="F6" s="11" t="s">
        <v>128</v>
      </c>
      <c r="G6" s="10" t="s">
        <v>129</v>
      </c>
      <c r="H6" s="9" t="s">
        <v>134</v>
      </c>
      <c r="I6" s="10" t="s">
        <v>130</v>
      </c>
      <c r="J6" s="36" t="s">
        <v>195</v>
      </c>
      <c r="K6" s="10" t="s">
        <v>196</v>
      </c>
      <c r="L6" s="11" t="s">
        <v>197</v>
      </c>
      <c r="M6" s="10" t="s">
        <v>198</v>
      </c>
      <c r="N6" s="9" t="s">
        <v>199</v>
      </c>
      <c r="O6" s="10" t="s">
        <v>200</v>
      </c>
      <c r="P6" s="36" t="s">
        <v>201</v>
      </c>
      <c r="Q6" s="10" t="s">
        <v>202</v>
      </c>
      <c r="R6" s="11" t="s">
        <v>203</v>
      </c>
      <c r="S6" s="8" t="s">
        <v>204</v>
      </c>
      <c r="T6" s="9" t="s">
        <v>205</v>
      </c>
      <c r="U6" s="37" t="s">
        <v>206</v>
      </c>
      <c r="V6" s="8" t="s">
        <v>207</v>
      </c>
      <c r="W6" s="9" t="s">
        <v>208</v>
      </c>
      <c r="X6" s="37" t="s">
        <v>209</v>
      </c>
      <c r="Y6" s="5"/>
    </row>
    <row r="7" spans="2:25" ht="20.25" customHeight="1" x14ac:dyDescent="0.25">
      <c r="B7" s="41" t="s">
        <v>136</v>
      </c>
      <c r="C7" s="25" t="s">
        <v>55</v>
      </c>
      <c r="D7" s="363"/>
      <c r="E7" s="364"/>
      <c r="F7" s="365"/>
      <c r="G7" s="363"/>
      <c r="H7" s="364"/>
      <c r="I7" s="365"/>
      <c r="J7" s="363"/>
      <c r="K7" s="364"/>
      <c r="L7" s="365"/>
      <c r="M7" s="363"/>
      <c r="N7" s="364"/>
      <c r="O7" s="365"/>
      <c r="P7" s="363"/>
      <c r="Q7" s="364"/>
      <c r="R7" s="365"/>
      <c r="S7" s="363"/>
      <c r="T7" s="364"/>
      <c r="U7" s="365"/>
      <c r="V7" s="363"/>
      <c r="W7" s="364"/>
      <c r="X7" s="366"/>
      <c r="Y7" s="154" t="str">
        <f>IF(COUNTBLANK(D7:X7)=21,"",IF(COUNTBLANK(D7:X7)=0, "Weryfikacja wiersza OK", "Należy wypełnić wszystkie pola w bieżącym wierszu"))</f>
        <v/>
      </c>
    </row>
    <row r="8" spans="2:25" ht="19.5" customHeight="1" x14ac:dyDescent="0.25">
      <c r="B8" s="24" t="s">
        <v>137</v>
      </c>
      <c r="C8" s="25" t="s">
        <v>56</v>
      </c>
      <c r="D8" s="332"/>
      <c r="E8" s="367"/>
      <c r="F8" s="368"/>
      <c r="G8" s="332"/>
      <c r="H8" s="367"/>
      <c r="I8" s="368"/>
      <c r="J8" s="332"/>
      <c r="K8" s="367"/>
      <c r="L8" s="368"/>
      <c r="M8" s="332"/>
      <c r="N8" s="367"/>
      <c r="O8" s="368"/>
      <c r="P8" s="332"/>
      <c r="Q8" s="367"/>
      <c r="R8" s="368"/>
      <c r="S8" s="332"/>
      <c r="T8" s="367"/>
      <c r="U8" s="368"/>
      <c r="V8" s="332"/>
      <c r="W8" s="367"/>
      <c r="X8" s="369"/>
      <c r="Y8" s="154" t="str">
        <f t="shared" ref="Y8:Y14" si="0">IF(COUNTBLANK(D8:X8)=21,"",IF(COUNTBLANK(D8:X8)=0, "Weryfikacja wiersza OK", "Należy wypełnić wszystkie pola w bieżącym wierszu"))</f>
        <v/>
      </c>
    </row>
    <row r="9" spans="2:25" ht="17.25" customHeight="1" x14ac:dyDescent="0.25">
      <c r="B9" s="24" t="s">
        <v>138</v>
      </c>
      <c r="C9" s="25" t="s">
        <v>57</v>
      </c>
      <c r="D9" s="331"/>
      <c r="E9" s="370"/>
      <c r="F9" s="371"/>
      <c r="G9" s="331"/>
      <c r="H9" s="370"/>
      <c r="I9" s="371"/>
      <c r="J9" s="331"/>
      <c r="K9" s="370"/>
      <c r="L9" s="371"/>
      <c r="M9" s="331"/>
      <c r="N9" s="370"/>
      <c r="O9" s="371"/>
      <c r="P9" s="331"/>
      <c r="Q9" s="370"/>
      <c r="R9" s="371"/>
      <c r="S9" s="331"/>
      <c r="T9" s="370"/>
      <c r="U9" s="371"/>
      <c r="V9" s="331"/>
      <c r="W9" s="370"/>
      <c r="X9" s="372"/>
      <c r="Y9" s="154" t="str">
        <f t="shared" si="0"/>
        <v/>
      </c>
    </row>
    <row r="10" spans="2:25" ht="17.25" customHeight="1" x14ac:dyDescent="0.25">
      <c r="B10" s="24" t="s">
        <v>139</v>
      </c>
      <c r="C10" s="25" t="s">
        <v>58</v>
      </c>
      <c r="D10" s="331"/>
      <c r="E10" s="370"/>
      <c r="F10" s="371"/>
      <c r="G10" s="331"/>
      <c r="H10" s="370"/>
      <c r="I10" s="371"/>
      <c r="J10" s="331"/>
      <c r="K10" s="370"/>
      <c r="L10" s="371"/>
      <c r="M10" s="331"/>
      <c r="N10" s="370"/>
      <c r="O10" s="371"/>
      <c r="P10" s="331"/>
      <c r="Q10" s="370"/>
      <c r="R10" s="371"/>
      <c r="S10" s="331"/>
      <c r="T10" s="370"/>
      <c r="U10" s="371"/>
      <c r="V10" s="331"/>
      <c r="W10" s="370"/>
      <c r="X10" s="372"/>
      <c r="Y10" s="154" t="str">
        <f t="shared" si="0"/>
        <v/>
      </c>
    </row>
    <row r="11" spans="2:25" ht="17.25" customHeight="1" x14ac:dyDescent="0.25">
      <c r="B11" s="24" t="s">
        <v>140</v>
      </c>
      <c r="C11" s="25" t="s">
        <v>60</v>
      </c>
      <c r="D11" s="332"/>
      <c r="E11" s="367"/>
      <c r="F11" s="368"/>
      <c r="G11" s="332"/>
      <c r="H11" s="367"/>
      <c r="I11" s="368"/>
      <c r="J11" s="332"/>
      <c r="K11" s="367"/>
      <c r="L11" s="368"/>
      <c r="M11" s="332"/>
      <c r="N11" s="367"/>
      <c r="O11" s="368"/>
      <c r="P11" s="332"/>
      <c r="Q11" s="367"/>
      <c r="R11" s="368"/>
      <c r="S11" s="332"/>
      <c r="T11" s="367"/>
      <c r="U11" s="368"/>
      <c r="V11" s="332"/>
      <c r="W11" s="367"/>
      <c r="X11" s="369"/>
      <c r="Y11" s="154" t="str">
        <f t="shared" si="0"/>
        <v/>
      </c>
    </row>
    <row r="12" spans="2:25" ht="29.25" customHeight="1" x14ac:dyDescent="0.25">
      <c r="B12" s="24" t="s">
        <v>141</v>
      </c>
      <c r="C12" s="25" t="s">
        <v>59</v>
      </c>
      <c r="D12" s="331"/>
      <c r="E12" s="370"/>
      <c r="F12" s="371"/>
      <c r="G12" s="331"/>
      <c r="H12" s="370"/>
      <c r="I12" s="371"/>
      <c r="J12" s="331"/>
      <c r="K12" s="370"/>
      <c r="L12" s="371"/>
      <c r="M12" s="331"/>
      <c r="N12" s="370"/>
      <c r="O12" s="371"/>
      <c r="P12" s="331"/>
      <c r="Q12" s="370"/>
      <c r="R12" s="371"/>
      <c r="S12" s="331"/>
      <c r="T12" s="370"/>
      <c r="U12" s="371"/>
      <c r="V12" s="331"/>
      <c r="W12" s="370"/>
      <c r="X12" s="372"/>
      <c r="Y12" s="154" t="str">
        <f t="shared" si="0"/>
        <v/>
      </c>
    </row>
    <row r="13" spans="2:25" ht="19.5" customHeight="1" thickBot="1" x14ac:dyDescent="0.3">
      <c r="B13" s="50" t="s">
        <v>142</v>
      </c>
      <c r="C13" s="25" t="s">
        <v>33</v>
      </c>
      <c r="D13" s="332"/>
      <c r="E13" s="367"/>
      <c r="F13" s="368"/>
      <c r="G13" s="332"/>
      <c r="H13" s="367"/>
      <c r="I13" s="368"/>
      <c r="J13" s="332"/>
      <c r="K13" s="367"/>
      <c r="L13" s="368"/>
      <c r="M13" s="332"/>
      <c r="N13" s="367"/>
      <c r="O13" s="368"/>
      <c r="P13" s="332"/>
      <c r="Q13" s="367"/>
      <c r="R13" s="368"/>
      <c r="S13" s="332"/>
      <c r="T13" s="367"/>
      <c r="U13" s="368"/>
      <c r="V13" s="332"/>
      <c r="W13" s="367"/>
      <c r="X13" s="369"/>
      <c r="Y13" s="154" t="str">
        <f t="shared" si="0"/>
        <v/>
      </c>
    </row>
    <row r="14" spans="2:25" ht="22.5" customHeight="1" thickBot="1" x14ac:dyDescent="0.3">
      <c r="B14" s="23" t="s">
        <v>143</v>
      </c>
      <c r="C14" s="23" t="s">
        <v>32</v>
      </c>
      <c r="D14" s="333"/>
      <c r="E14" s="373"/>
      <c r="F14" s="374"/>
      <c r="G14" s="333"/>
      <c r="H14" s="373"/>
      <c r="I14" s="374"/>
      <c r="J14" s="333"/>
      <c r="K14" s="373"/>
      <c r="L14" s="374"/>
      <c r="M14" s="333"/>
      <c r="N14" s="373"/>
      <c r="O14" s="374"/>
      <c r="P14" s="333"/>
      <c r="Q14" s="373"/>
      <c r="R14" s="374"/>
      <c r="S14" s="333"/>
      <c r="T14" s="373"/>
      <c r="U14" s="374"/>
      <c r="V14" s="333"/>
      <c r="W14" s="373"/>
      <c r="X14" s="375"/>
      <c r="Y14" s="154" t="str">
        <f t="shared" si="0"/>
        <v/>
      </c>
    </row>
    <row r="15" spans="2:25" ht="21" customHeight="1" x14ac:dyDescent="0.25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5"/>
    </row>
    <row r="16" spans="2:25" ht="21" customHeight="1" x14ac:dyDescent="0.25">
      <c r="B16" s="6"/>
      <c r="C16" s="2" t="s">
        <v>1827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5"/>
    </row>
    <row r="17" spans="1:25" x14ac:dyDescent="0.25">
      <c r="C17" t="s">
        <v>143</v>
      </c>
      <c r="D17" s="114" t="str">
        <f>IF(COUNTBLANK(D7:D14)=8,"",IF(AND(D14=SUM(D7:D13), COUNTBLANK(D7:D14)=0),"OK","Błąd"))</f>
        <v/>
      </c>
      <c r="E17" s="114" t="str">
        <f t="shared" ref="E17:X17" si="1">IF(COUNTBLANK(E7:E14)=8,"",IF(AND(E14=SUM(E7:E13), COUNTBLANK(E7:E14)=0),"OK","Błąd"))</f>
        <v/>
      </c>
      <c r="F17" s="114" t="str">
        <f t="shared" si="1"/>
        <v/>
      </c>
      <c r="G17" s="114" t="str">
        <f t="shared" si="1"/>
        <v/>
      </c>
      <c r="H17" s="114" t="str">
        <f t="shared" si="1"/>
        <v/>
      </c>
      <c r="I17" s="114" t="str">
        <f t="shared" si="1"/>
        <v/>
      </c>
      <c r="J17" s="114" t="str">
        <f t="shared" si="1"/>
        <v/>
      </c>
      <c r="K17" s="114" t="str">
        <f t="shared" si="1"/>
        <v/>
      </c>
      <c r="L17" s="114" t="str">
        <f t="shared" si="1"/>
        <v/>
      </c>
      <c r="M17" s="114" t="str">
        <f t="shared" si="1"/>
        <v/>
      </c>
      <c r="N17" s="114" t="str">
        <f t="shared" si="1"/>
        <v/>
      </c>
      <c r="O17" s="114" t="str">
        <f t="shared" si="1"/>
        <v/>
      </c>
      <c r="P17" s="114" t="str">
        <f t="shared" si="1"/>
        <v/>
      </c>
      <c r="Q17" s="114" t="str">
        <f t="shared" si="1"/>
        <v/>
      </c>
      <c r="R17" s="114" t="str">
        <f t="shared" si="1"/>
        <v/>
      </c>
      <c r="S17" s="114" t="str">
        <f t="shared" si="1"/>
        <v/>
      </c>
      <c r="T17" s="114" t="str">
        <f t="shared" si="1"/>
        <v/>
      </c>
      <c r="U17" s="114" t="str">
        <f t="shared" si="1"/>
        <v/>
      </c>
      <c r="V17" s="114" t="str">
        <f t="shared" si="1"/>
        <v/>
      </c>
      <c r="W17" s="114" t="str">
        <f t="shared" si="1"/>
        <v/>
      </c>
      <c r="X17" s="114" t="str">
        <f t="shared" si="1"/>
        <v/>
      </c>
      <c r="Y17" s="129"/>
    </row>
    <row r="18" spans="1:25" x14ac:dyDescent="0.25">
      <c r="C18" s="110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09"/>
      <c r="U18" s="109"/>
      <c r="V18" s="109"/>
      <c r="W18" s="109"/>
      <c r="X18" s="109"/>
      <c r="Y18" s="109"/>
    </row>
    <row r="19" spans="1:25" x14ac:dyDescent="0.25">
      <c r="C19" s="14" t="s">
        <v>1852</v>
      </c>
      <c r="D19" s="481" t="str">
        <f>IF(COUNTBLANK(Y7:Y14)=8,"",IF(AND(COUNTIF(Y7:Y14,"Weryfikacja wiersza OK")=8,COUNTIF(D17:X17,"OK")=21),"Arkusz jest zwalidowany poprawnie","Arkusz jest niepoprawny"))</f>
        <v/>
      </c>
    </row>
    <row r="30" spans="1:25" ht="27" customHeight="1" x14ac:dyDescent="0.25">
      <c r="A30" s="3"/>
      <c r="B30" s="3"/>
      <c r="C30" s="3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5"/>
    </row>
    <row r="31" spans="1:25" ht="27" customHeight="1" x14ac:dyDescent="0.25">
      <c r="A31" s="3"/>
      <c r="B31" s="3"/>
      <c r="C31" s="3"/>
      <c r="T31" s="3"/>
      <c r="U31" s="3"/>
      <c r="V31" s="3"/>
      <c r="W31" s="3"/>
      <c r="X31" s="3"/>
    </row>
    <row r="32" spans="1:25" ht="27" customHeight="1" x14ac:dyDescent="0.25">
      <c r="B32" s="3"/>
      <c r="C32" s="3"/>
      <c r="T32" s="3"/>
      <c r="U32" s="3"/>
      <c r="V32" s="3"/>
      <c r="W32" s="3"/>
      <c r="X32" s="3"/>
    </row>
    <row r="33" spans="2:24" x14ac:dyDescent="0.25">
      <c r="B33" s="3"/>
      <c r="C33" s="3"/>
      <c r="T33" s="3"/>
      <c r="U33" s="3"/>
      <c r="V33" s="3"/>
      <c r="W33" s="3"/>
      <c r="X33" s="3"/>
    </row>
  </sheetData>
  <sheetProtection formatCells="0" formatColumns="0" formatRows="0"/>
  <mergeCells count="8">
    <mergeCell ref="B4:C6"/>
    <mergeCell ref="S4:U4"/>
    <mergeCell ref="V4:X4"/>
    <mergeCell ref="D4:F4"/>
    <mergeCell ref="G4:I4"/>
    <mergeCell ref="J4:L4"/>
    <mergeCell ref="M4:O4"/>
    <mergeCell ref="P4:R4"/>
  </mergeCells>
  <conditionalFormatting sqref="Y17">
    <cfRule type="containsText" dxfId="113" priority="10" operator="containsText" text="OK">
      <formula>NOT(ISERROR(SEARCH("OK",Y17)))</formula>
    </cfRule>
  </conditionalFormatting>
  <conditionalFormatting sqref="Y17">
    <cfRule type="containsText" dxfId="112" priority="9" operator="containsText" text="Weryfikacja bieżącego wiersza OK">
      <formula>NOT(ISERROR(SEARCH("Weryfikacja bieżącego wiersza OK",Y17)))</formula>
    </cfRule>
  </conditionalFormatting>
  <conditionalFormatting sqref="D17:X17">
    <cfRule type="containsText" dxfId="111" priority="5" operator="containsText" text="OK">
      <formula>NOT(ISERROR(SEARCH("OK",D17)))</formula>
    </cfRule>
  </conditionalFormatting>
  <conditionalFormatting sqref="C18">
    <cfRule type="containsText" dxfId="110" priority="3" operator="containsText" text="Arkusz jest zwalidowany poprawnie">
      <formula>NOT(ISERROR(SEARCH("Arkusz jest zwalidowany poprawnie",C18)))</formula>
    </cfRule>
    <cfRule type="containsText" dxfId="109" priority="4" operator="containsText" text="Arkusz zwalidowany poprawnie">
      <formula>NOT(ISERROR(SEARCH("Arkusz zwalidowany poprawnie",C18)))</formula>
    </cfRule>
  </conditionalFormatting>
  <conditionalFormatting sqref="Y7:Y14">
    <cfRule type="containsText" dxfId="108" priority="2" operator="containsText" text="Weryfikacja wiersza OK">
      <formula>NOT(ISERROR(SEARCH("Weryfikacja wiersza OK",Y7)))</formula>
    </cfRule>
  </conditionalFormatting>
  <conditionalFormatting sqref="D19">
    <cfRule type="containsText" dxfId="107" priority="1" operator="containsText" text="Arkusz jest zwalidowany poprawnie">
      <formula>NOT(ISERROR(SEARCH("Arkusz jest zwalidowany poprawnie",D19)))</formula>
    </cfRule>
  </conditionalFormatting>
  <pageMargins left="0.7" right="0.7" top="0.75" bottom="0.75" header="0.3" footer="0.3"/>
  <pageSetup paperSize="9" scale="41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19"/>
  <sheetViews>
    <sheetView topLeftCell="C1" zoomScale="85" zoomScaleNormal="85" workbookViewId="0">
      <selection activeCell="D10" sqref="D10:X10"/>
    </sheetView>
  </sheetViews>
  <sheetFormatPr defaultRowHeight="15" x14ac:dyDescent="0.25"/>
  <cols>
    <col min="2" max="2" width="11.85546875" customWidth="1"/>
    <col min="3" max="3" width="21.5703125" customWidth="1"/>
    <col min="4" max="4" width="12.5703125" customWidth="1"/>
    <col min="5" max="5" width="13.140625" bestFit="1" customWidth="1"/>
    <col min="6" max="6" width="15.28515625" bestFit="1" customWidth="1"/>
    <col min="7" max="7" width="12.42578125" customWidth="1"/>
    <col min="8" max="8" width="12.5703125" bestFit="1" customWidth="1"/>
    <col min="9" max="9" width="11.5703125" customWidth="1"/>
    <col min="10" max="10" width="12.42578125" customWidth="1"/>
    <col min="11" max="11" width="12.5703125" bestFit="1" customWidth="1"/>
    <col min="12" max="12" width="14.140625" customWidth="1"/>
    <col min="13" max="13" width="12.7109375" customWidth="1"/>
    <col min="14" max="14" width="12.5703125" bestFit="1" customWidth="1"/>
    <col min="15" max="15" width="12.42578125" customWidth="1"/>
    <col min="16" max="16" width="12.140625" bestFit="1" customWidth="1"/>
    <col min="17" max="17" width="12.5703125" bestFit="1" customWidth="1"/>
    <col min="18" max="19" width="12.140625" bestFit="1" customWidth="1"/>
    <col min="20" max="20" width="12.5703125" bestFit="1" customWidth="1"/>
    <col min="21" max="21" width="12.140625" bestFit="1" customWidth="1"/>
    <col min="22" max="22" width="12.140625" customWidth="1"/>
    <col min="23" max="23" width="13.140625" bestFit="1" customWidth="1"/>
    <col min="24" max="24" width="13.140625" customWidth="1"/>
    <col min="25" max="25" width="16.5703125" customWidth="1"/>
  </cols>
  <sheetData>
    <row r="1" spans="2:25" ht="15.75" x14ac:dyDescent="0.25">
      <c r="B1" s="1" t="s">
        <v>1</v>
      </c>
      <c r="J1" s="2" t="s">
        <v>1606</v>
      </c>
    </row>
    <row r="2" spans="2:25" ht="21" customHeight="1" x14ac:dyDescent="0.25">
      <c r="B2" s="672" t="s">
        <v>899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5"/>
    </row>
    <row r="3" spans="2:25" ht="21" customHeight="1" thickBot="1" x14ac:dyDescent="0.3">
      <c r="B3" s="5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5"/>
      <c r="U3" s="5"/>
      <c r="V3" s="5"/>
      <c r="W3" s="5"/>
      <c r="X3" s="5"/>
      <c r="Y3" s="5"/>
    </row>
    <row r="4" spans="2:25" ht="40.5" customHeight="1" thickBot="1" x14ac:dyDescent="0.3">
      <c r="B4" s="967"/>
      <c r="C4" s="968"/>
      <c r="D4" s="958" t="s">
        <v>65</v>
      </c>
      <c r="E4" s="959"/>
      <c r="F4" s="960"/>
      <c r="G4" s="958" t="s">
        <v>66</v>
      </c>
      <c r="H4" s="959"/>
      <c r="I4" s="960"/>
      <c r="J4" s="958" t="s">
        <v>67</v>
      </c>
      <c r="K4" s="959"/>
      <c r="L4" s="960"/>
      <c r="M4" s="958" t="s">
        <v>68</v>
      </c>
      <c r="N4" s="959"/>
      <c r="O4" s="960"/>
      <c r="P4" s="958" t="s">
        <v>69</v>
      </c>
      <c r="Q4" s="959"/>
      <c r="R4" s="960"/>
      <c r="S4" s="958" t="s">
        <v>70</v>
      </c>
      <c r="T4" s="959"/>
      <c r="U4" s="960"/>
      <c r="V4" s="958" t="s">
        <v>71</v>
      </c>
      <c r="W4" s="959"/>
      <c r="X4" s="960"/>
      <c r="Y4" s="5"/>
    </row>
    <row r="5" spans="2:25" ht="47.25" customHeight="1" thickBot="1" x14ac:dyDescent="0.3">
      <c r="B5" s="969"/>
      <c r="C5" s="970"/>
      <c r="D5" s="38" t="s">
        <v>31</v>
      </c>
      <c r="E5" s="39" t="s">
        <v>18</v>
      </c>
      <c r="F5" s="20" t="s">
        <v>11</v>
      </c>
      <c r="G5" s="21" t="s">
        <v>31</v>
      </c>
      <c r="H5" s="39" t="s">
        <v>18</v>
      </c>
      <c r="I5" s="40" t="s">
        <v>11</v>
      </c>
      <c r="J5" s="38" t="s">
        <v>31</v>
      </c>
      <c r="K5" s="39" t="s">
        <v>18</v>
      </c>
      <c r="L5" s="20" t="s">
        <v>11</v>
      </c>
      <c r="M5" s="21" t="s">
        <v>31</v>
      </c>
      <c r="N5" s="39" t="s">
        <v>18</v>
      </c>
      <c r="O5" s="40" t="s">
        <v>11</v>
      </c>
      <c r="P5" s="38" t="s">
        <v>31</v>
      </c>
      <c r="Q5" s="39" t="s">
        <v>18</v>
      </c>
      <c r="R5" s="20" t="s">
        <v>11</v>
      </c>
      <c r="S5" s="38" t="s">
        <v>31</v>
      </c>
      <c r="T5" s="39" t="s">
        <v>18</v>
      </c>
      <c r="U5" s="20" t="s">
        <v>11</v>
      </c>
      <c r="V5" s="38" t="s">
        <v>31</v>
      </c>
      <c r="W5" s="39" t="s">
        <v>18</v>
      </c>
      <c r="X5" s="20" t="s">
        <v>11</v>
      </c>
      <c r="Y5" s="5"/>
    </row>
    <row r="6" spans="2:25" ht="19.5" customHeight="1" thickBot="1" x14ac:dyDescent="0.3">
      <c r="B6" s="971"/>
      <c r="C6" s="972"/>
      <c r="D6" s="36" t="s">
        <v>126</v>
      </c>
      <c r="E6" s="10" t="s">
        <v>127</v>
      </c>
      <c r="F6" s="11" t="s">
        <v>128</v>
      </c>
      <c r="G6" s="10" t="s">
        <v>129</v>
      </c>
      <c r="H6" s="9" t="s">
        <v>134</v>
      </c>
      <c r="I6" s="10" t="s">
        <v>130</v>
      </c>
      <c r="J6" s="36" t="s">
        <v>195</v>
      </c>
      <c r="K6" s="10" t="s">
        <v>196</v>
      </c>
      <c r="L6" s="11" t="s">
        <v>197</v>
      </c>
      <c r="M6" s="10" t="s">
        <v>198</v>
      </c>
      <c r="N6" s="9" t="s">
        <v>199</v>
      </c>
      <c r="O6" s="10" t="s">
        <v>200</v>
      </c>
      <c r="P6" s="36" t="s">
        <v>201</v>
      </c>
      <c r="Q6" s="10" t="s">
        <v>202</v>
      </c>
      <c r="R6" s="11" t="s">
        <v>203</v>
      </c>
      <c r="S6" s="8" t="s">
        <v>204</v>
      </c>
      <c r="T6" s="9" t="s">
        <v>205</v>
      </c>
      <c r="U6" s="37" t="s">
        <v>206</v>
      </c>
      <c r="V6" s="8" t="s">
        <v>207</v>
      </c>
      <c r="W6" s="9" t="s">
        <v>208</v>
      </c>
      <c r="X6" s="37" t="s">
        <v>209</v>
      </c>
      <c r="Y6" s="5"/>
    </row>
    <row r="7" spans="2:25" x14ac:dyDescent="0.25">
      <c r="B7" s="27" t="s">
        <v>146</v>
      </c>
      <c r="C7" s="27" t="s">
        <v>61</v>
      </c>
      <c r="D7" s="176"/>
      <c r="E7" s="376"/>
      <c r="F7" s="377"/>
      <c r="G7" s="176"/>
      <c r="H7" s="376"/>
      <c r="I7" s="377"/>
      <c r="J7" s="176"/>
      <c r="K7" s="376"/>
      <c r="L7" s="377"/>
      <c r="M7" s="176"/>
      <c r="N7" s="376"/>
      <c r="O7" s="377"/>
      <c r="P7" s="176"/>
      <c r="Q7" s="376"/>
      <c r="R7" s="377"/>
      <c r="S7" s="176"/>
      <c r="T7" s="376"/>
      <c r="U7" s="377"/>
      <c r="V7" s="176"/>
      <c r="W7" s="376"/>
      <c r="X7" s="377"/>
      <c r="Y7" s="110" t="str">
        <f>IF(COUNTBLANK(D7:X7)=21,"",IF(COUNTBLANK(D7:X7)=0, "Weryfikacja wiersza OK", "Należy wypełnić wszystkie pola w bieżącym wierszu"))</f>
        <v/>
      </c>
    </row>
    <row r="8" spans="2:25" x14ac:dyDescent="0.25">
      <c r="B8" s="28" t="s">
        <v>147</v>
      </c>
      <c r="C8" s="28" t="s">
        <v>62</v>
      </c>
      <c r="D8" s="155"/>
      <c r="E8" s="378"/>
      <c r="F8" s="379"/>
      <c r="G8" s="155"/>
      <c r="H8" s="378"/>
      <c r="I8" s="379"/>
      <c r="J8" s="155"/>
      <c r="K8" s="378"/>
      <c r="L8" s="379"/>
      <c r="M8" s="155"/>
      <c r="N8" s="378"/>
      <c r="O8" s="379"/>
      <c r="P8" s="155"/>
      <c r="Q8" s="378"/>
      <c r="R8" s="379"/>
      <c r="S8" s="155"/>
      <c r="T8" s="378"/>
      <c r="U8" s="379"/>
      <c r="V8" s="155"/>
      <c r="W8" s="378"/>
      <c r="X8" s="379"/>
      <c r="Y8" s="110" t="str">
        <f t="shared" ref="Y8:Y14" si="0">IF(COUNTBLANK(D8:X8)=21,"",IF(COUNTBLANK(D8:X8)=0, "Weryfikacja wiersza OK", "Należy wypełnić wszystkie pola w bieżącym wierszu"))</f>
        <v/>
      </c>
    </row>
    <row r="9" spans="2:25" x14ac:dyDescent="0.25">
      <c r="B9" s="28" t="s">
        <v>148</v>
      </c>
      <c r="C9" s="28" t="s">
        <v>75</v>
      </c>
      <c r="D9" s="155"/>
      <c r="E9" s="378"/>
      <c r="F9" s="379"/>
      <c r="G9" s="155"/>
      <c r="H9" s="378"/>
      <c r="I9" s="379"/>
      <c r="J9" s="155"/>
      <c r="K9" s="378"/>
      <c r="L9" s="379"/>
      <c r="M9" s="155"/>
      <c r="N9" s="378"/>
      <c r="O9" s="379"/>
      <c r="P9" s="155"/>
      <c r="Q9" s="378"/>
      <c r="R9" s="379"/>
      <c r="S9" s="155"/>
      <c r="T9" s="378"/>
      <c r="U9" s="379"/>
      <c r="V9" s="155"/>
      <c r="W9" s="378"/>
      <c r="X9" s="379"/>
      <c r="Y9" s="110" t="str">
        <f t="shared" si="0"/>
        <v/>
      </c>
    </row>
    <row r="10" spans="2:25" x14ac:dyDescent="0.25">
      <c r="B10" s="27" t="s">
        <v>263</v>
      </c>
      <c r="C10" s="729" t="s">
        <v>1638</v>
      </c>
      <c r="D10" s="155"/>
      <c r="E10" s="378"/>
      <c r="F10" s="379"/>
      <c r="G10" s="155"/>
      <c r="H10" s="378"/>
      <c r="I10" s="379"/>
      <c r="J10" s="155"/>
      <c r="K10" s="378"/>
      <c r="L10" s="379"/>
      <c r="M10" s="155"/>
      <c r="N10" s="378"/>
      <c r="O10" s="379"/>
      <c r="P10" s="155"/>
      <c r="Q10" s="378"/>
      <c r="R10" s="379"/>
      <c r="S10" s="155"/>
      <c r="T10" s="378"/>
      <c r="U10" s="379"/>
      <c r="V10" s="155"/>
      <c r="W10" s="378"/>
      <c r="X10" s="379"/>
      <c r="Y10" s="110" t="str">
        <f>IF(COUNTBLANK(D10:X10)=21,"",IF(COUNTBLANK(D10:X10)=0, "Weryfikacja wiersza OK",IF(SUM(D10:X10)&gt;SUM(D9:X9),"Należy wypełnić wszystkie pola w bieżącym wierszu",)))</f>
        <v/>
      </c>
    </row>
    <row r="11" spans="2:25" x14ac:dyDescent="0.25">
      <c r="B11" s="27" t="s">
        <v>149</v>
      </c>
      <c r="C11" s="27" t="s">
        <v>64</v>
      </c>
      <c r="D11" s="155"/>
      <c r="E11" s="378"/>
      <c r="F11" s="379"/>
      <c r="G11" s="155"/>
      <c r="H11" s="378"/>
      <c r="I11" s="379"/>
      <c r="J11" s="155"/>
      <c r="K11" s="378"/>
      <c r="L11" s="379"/>
      <c r="M11" s="155"/>
      <c r="N11" s="378"/>
      <c r="O11" s="379"/>
      <c r="P11" s="155"/>
      <c r="Q11" s="378"/>
      <c r="R11" s="379"/>
      <c r="S11" s="155"/>
      <c r="T11" s="378"/>
      <c r="U11" s="379"/>
      <c r="V11" s="155"/>
      <c r="W11" s="378"/>
      <c r="X11" s="379"/>
      <c r="Y11" s="110" t="str">
        <f t="shared" si="0"/>
        <v/>
      </c>
    </row>
    <row r="12" spans="2:25" x14ac:dyDescent="0.25">
      <c r="B12" s="28" t="s">
        <v>150</v>
      </c>
      <c r="C12" s="28" t="s">
        <v>63</v>
      </c>
      <c r="D12" s="155"/>
      <c r="E12" s="378"/>
      <c r="F12" s="379"/>
      <c r="G12" s="155"/>
      <c r="H12" s="378"/>
      <c r="I12" s="379"/>
      <c r="J12" s="155"/>
      <c r="K12" s="378"/>
      <c r="L12" s="379"/>
      <c r="M12" s="155"/>
      <c r="N12" s="378"/>
      <c r="O12" s="379"/>
      <c r="P12" s="155"/>
      <c r="Q12" s="378"/>
      <c r="R12" s="379"/>
      <c r="S12" s="155"/>
      <c r="T12" s="378"/>
      <c r="U12" s="379"/>
      <c r="V12" s="155"/>
      <c r="W12" s="378"/>
      <c r="X12" s="379"/>
      <c r="Y12" s="110" t="str">
        <f t="shared" si="0"/>
        <v/>
      </c>
    </row>
    <row r="13" spans="2:25" ht="15.75" thickBot="1" x14ac:dyDescent="0.3">
      <c r="B13" s="28" t="s">
        <v>151</v>
      </c>
      <c r="C13" s="28" t="s">
        <v>33</v>
      </c>
      <c r="D13" s="380"/>
      <c r="E13" s="381"/>
      <c r="F13" s="382"/>
      <c r="G13" s="380"/>
      <c r="H13" s="381"/>
      <c r="I13" s="382"/>
      <c r="J13" s="380"/>
      <c r="K13" s="381"/>
      <c r="L13" s="382"/>
      <c r="M13" s="380"/>
      <c r="N13" s="381"/>
      <c r="O13" s="382"/>
      <c r="P13" s="380"/>
      <c r="Q13" s="381"/>
      <c r="R13" s="382"/>
      <c r="S13" s="380"/>
      <c r="T13" s="381"/>
      <c r="U13" s="382"/>
      <c r="V13" s="380"/>
      <c r="W13" s="381"/>
      <c r="X13" s="382"/>
      <c r="Y13" s="110" t="str">
        <f t="shared" si="0"/>
        <v/>
      </c>
    </row>
    <row r="14" spans="2:25" ht="15.75" thickBot="1" x14ac:dyDescent="0.3">
      <c r="B14" s="23" t="s">
        <v>152</v>
      </c>
      <c r="C14" s="26" t="s">
        <v>32</v>
      </c>
      <c r="D14" s="383"/>
      <c r="E14" s="384"/>
      <c r="F14" s="385"/>
      <c r="G14" s="383"/>
      <c r="H14" s="384"/>
      <c r="I14" s="385"/>
      <c r="J14" s="383"/>
      <c r="K14" s="384"/>
      <c r="L14" s="385"/>
      <c r="M14" s="383"/>
      <c r="N14" s="384"/>
      <c r="O14" s="385"/>
      <c r="P14" s="383"/>
      <c r="Q14" s="384"/>
      <c r="R14" s="385"/>
      <c r="S14" s="383"/>
      <c r="T14" s="384"/>
      <c r="U14" s="385"/>
      <c r="V14" s="383"/>
      <c r="W14" s="384"/>
      <c r="X14" s="385"/>
      <c r="Y14" s="110" t="str">
        <f t="shared" si="0"/>
        <v/>
      </c>
    </row>
    <row r="16" spans="2:25" x14ac:dyDescent="0.25">
      <c r="C16" s="2" t="s">
        <v>1827</v>
      </c>
    </row>
    <row r="17" spans="3:24" x14ac:dyDescent="0.25">
      <c r="C17" s="128" t="s">
        <v>152</v>
      </c>
      <c r="D17" s="135" t="str">
        <f>IF(COUNTBLANK(D7:D14)=8, "", IF(D14=D7+D8+D9+D11+D12+D13,"OK","Błąd"))</f>
        <v/>
      </c>
      <c r="E17" s="135" t="str">
        <f t="shared" ref="E17:X17" si="1">IF(COUNTBLANK(E7:E14)=8, "", IF(E14=E7+E8+E9+E11+E12+E13,"OK","Błąd"))</f>
        <v/>
      </c>
      <c r="F17" s="135" t="str">
        <f t="shared" si="1"/>
        <v/>
      </c>
      <c r="G17" s="135" t="str">
        <f t="shared" si="1"/>
        <v/>
      </c>
      <c r="H17" s="135" t="str">
        <f t="shared" si="1"/>
        <v/>
      </c>
      <c r="I17" s="135" t="str">
        <f t="shared" si="1"/>
        <v/>
      </c>
      <c r="J17" s="135" t="str">
        <f t="shared" si="1"/>
        <v/>
      </c>
      <c r="K17" s="135" t="str">
        <f t="shared" si="1"/>
        <v/>
      </c>
      <c r="L17" s="135" t="str">
        <f t="shared" si="1"/>
        <v/>
      </c>
      <c r="M17" s="135" t="str">
        <f t="shared" si="1"/>
        <v/>
      </c>
      <c r="N17" s="135" t="str">
        <f t="shared" si="1"/>
        <v/>
      </c>
      <c r="O17" s="135" t="str">
        <f t="shared" si="1"/>
        <v/>
      </c>
      <c r="P17" s="135" t="str">
        <f t="shared" si="1"/>
        <v/>
      </c>
      <c r="Q17" s="135" t="str">
        <f t="shared" si="1"/>
        <v/>
      </c>
      <c r="R17" s="135" t="str">
        <f t="shared" si="1"/>
        <v/>
      </c>
      <c r="S17" s="135" t="str">
        <f t="shared" si="1"/>
        <v/>
      </c>
      <c r="T17" s="135" t="str">
        <f t="shared" si="1"/>
        <v/>
      </c>
      <c r="U17" s="135" t="str">
        <f t="shared" si="1"/>
        <v/>
      </c>
      <c r="V17" s="135" t="str">
        <f t="shared" si="1"/>
        <v/>
      </c>
      <c r="W17" s="135" t="str">
        <f t="shared" si="1"/>
        <v/>
      </c>
      <c r="X17" s="135" t="str">
        <f t="shared" si="1"/>
        <v/>
      </c>
    </row>
    <row r="18" spans="3:24" x14ac:dyDescent="0.25">
      <c r="C18" s="973"/>
      <c r="D18" s="973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</row>
    <row r="19" spans="3:24" x14ac:dyDescent="0.25">
      <c r="C19" s="14" t="s">
        <v>1852</v>
      </c>
      <c r="D19" s="481" t="str">
        <f>IF(COUNTBLANK(Y7:Y14)=8,"",IF(AND(COUNTIF(Y7:Y14,"Weryfikacja wiersza OK")=8,COUNTIF(D17:X17,"OK")=21),"Arkusz jest zwalidowany poprawnie","Arkusz jest niepoprawny"))</f>
        <v/>
      </c>
    </row>
  </sheetData>
  <sheetProtection formatCells="0" formatColumns="0" formatRows="0"/>
  <mergeCells count="9">
    <mergeCell ref="C18:D18"/>
    <mergeCell ref="B4:C6"/>
    <mergeCell ref="S4:U4"/>
    <mergeCell ref="V4:X4"/>
    <mergeCell ref="D4:F4"/>
    <mergeCell ref="G4:I4"/>
    <mergeCell ref="J4:L4"/>
    <mergeCell ref="M4:O4"/>
    <mergeCell ref="P4:R4"/>
  </mergeCells>
  <conditionalFormatting sqref="Y7:Y14">
    <cfRule type="containsText" dxfId="106" priority="6" operator="containsText" text="OK">
      <formula>NOT(ISERROR(SEARCH("OK",Y7)))</formula>
    </cfRule>
  </conditionalFormatting>
  <conditionalFormatting sqref="C18">
    <cfRule type="containsText" dxfId="105" priority="2" operator="containsText" text="Arkusz jest zwalidowany poprawnie">
      <formula>NOT(ISERROR(SEARCH("Arkusz jest zwalidowany poprawnie",C18)))</formula>
    </cfRule>
    <cfRule type="containsText" dxfId="104" priority="3" operator="containsText" text="Arkusz zwalidowany poprawnie">
      <formula>NOT(ISERROR(SEARCH("Arkusz zwalidowany poprawnie",C18)))</formula>
    </cfRule>
    <cfRule type="containsText" dxfId="103" priority="4" operator="containsText" text="Arkusz zwalidowany poprawnie">
      <formula>NOT(ISERROR(SEARCH("Arkusz zwalidowany poprawnie",C18)))</formula>
    </cfRule>
  </conditionalFormatting>
  <conditionalFormatting sqref="D17:X17">
    <cfRule type="containsText" dxfId="102" priority="5" operator="containsText" text="OK">
      <formula>NOT(ISERROR(SEARCH("OK",D17)))</formula>
    </cfRule>
  </conditionalFormatting>
  <conditionalFormatting sqref="D19">
    <cfRule type="containsText" dxfId="101" priority="1" operator="containsText" text="Arkusz jest zwalidowany poprawnie">
      <formula>NOT(ISERROR(SEARCH("Arkusz jest zwalidowany poprawnie",D19)))</formula>
    </cfRule>
  </conditionalFormatting>
  <pageMargins left="0.7" right="0.7" top="0.75" bottom="0.75" header="0.3" footer="0.3"/>
  <pageSetup paperSize="9" orientation="portrait" r:id="rId1"/>
  <ignoredErrors>
    <ignoredError sqref="Y10" formula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23"/>
  <sheetViews>
    <sheetView zoomScale="70" zoomScaleNormal="70" workbookViewId="0">
      <selection activeCell="D8" sqref="D8:X8"/>
    </sheetView>
  </sheetViews>
  <sheetFormatPr defaultRowHeight="15" x14ac:dyDescent="0.25"/>
  <cols>
    <col min="2" max="2" width="10.28515625" customWidth="1"/>
    <col min="3" max="3" width="33.42578125" customWidth="1"/>
    <col min="4" max="20" width="14.5703125" style="3" customWidth="1"/>
    <col min="21" max="21" width="11.7109375" style="3" customWidth="1"/>
    <col min="22" max="22" width="13.5703125" style="3" customWidth="1"/>
    <col min="23" max="23" width="12.5703125" style="3" customWidth="1"/>
    <col min="24" max="24" width="11.85546875" style="3" customWidth="1"/>
    <col min="25" max="25" width="17.7109375" customWidth="1"/>
    <col min="26" max="26" width="9.85546875" customWidth="1"/>
    <col min="27" max="27" width="11.85546875" customWidth="1"/>
    <col min="28" max="28" width="11.7109375" customWidth="1"/>
    <col min="29" max="29" width="12.7109375" customWidth="1"/>
  </cols>
  <sheetData>
    <row r="1" spans="2:25" ht="15.75" x14ac:dyDescent="0.25">
      <c r="B1" s="1" t="s">
        <v>1</v>
      </c>
      <c r="C1" s="1"/>
      <c r="H1" s="2" t="s">
        <v>1606</v>
      </c>
    </row>
    <row r="2" spans="2:25" x14ac:dyDescent="0.25">
      <c r="B2" s="672" t="s">
        <v>900</v>
      </c>
      <c r="C2" s="672"/>
      <c r="D2" s="730"/>
      <c r="E2" s="730"/>
      <c r="F2" s="730"/>
      <c r="G2" s="730"/>
      <c r="H2" s="730"/>
      <c r="I2" s="730"/>
      <c r="J2" s="730"/>
      <c r="K2" s="730"/>
      <c r="L2" s="730"/>
      <c r="M2" s="730"/>
      <c r="N2" s="730"/>
      <c r="O2" s="730"/>
      <c r="P2" s="730"/>
      <c r="Q2" s="730"/>
      <c r="R2" s="730"/>
      <c r="S2" s="730"/>
      <c r="T2" s="730"/>
      <c r="U2" s="672"/>
      <c r="V2" s="672"/>
      <c r="W2" s="672"/>
      <c r="X2" s="672"/>
    </row>
    <row r="3" spans="2:25" ht="15.75" thickBot="1" x14ac:dyDescent="0.3">
      <c r="B3" s="672"/>
      <c r="C3" s="672"/>
      <c r="D3" s="730"/>
      <c r="E3" s="730"/>
      <c r="F3" s="730"/>
      <c r="G3" s="730"/>
      <c r="H3" s="730"/>
      <c r="I3" s="730"/>
      <c r="J3" s="730"/>
      <c r="K3" s="730"/>
      <c r="L3" s="730"/>
      <c r="M3" s="730"/>
      <c r="N3" s="730"/>
      <c r="O3" s="730"/>
      <c r="P3" s="730"/>
      <c r="Q3" s="730"/>
      <c r="R3" s="730"/>
      <c r="S3" s="730"/>
      <c r="T3" s="730"/>
      <c r="U3" s="672"/>
      <c r="V3" s="672"/>
      <c r="W3" s="672"/>
      <c r="X3" s="672"/>
    </row>
    <row r="4" spans="2:25" ht="18.75" customHeight="1" thickBot="1" x14ac:dyDescent="0.3">
      <c r="B4" s="977"/>
      <c r="C4" s="978"/>
      <c r="D4" s="983" t="s">
        <v>901</v>
      </c>
      <c r="E4" s="984"/>
      <c r="F4" s="985"/>
      <c r="G4" s="985"/>
      <c r="H4" s="985"/>
      <c r="I4" s="985"/>
      <c r="J4" s="985"/>
      <c r="K4" s="985"/>
      <c r="L4" s="986"/>
      <c r="M4" s="974" t="s">
        <v>905</v>
      </c>
      <c r="N4" s="975"/>
      <c r="O4" s="975"/>
      <c r="P4" s="975"/>
      <c r="Q4" s="975"/>
      <c r="R4" s="975"/>
      <c r="S4" s="975"/>
      <c r="T4" s="975"/>
      <c r="U4" s="975"/>
      <c r="V4" s="975"/>
      <c r="W4" s="975"/>
      <c r="X4" s="976"/>
    </row>
    <row r="5" spans="2:25" ht="71.25" customHeight="1" thickBot="1" x14ac:dyDescent="0.3">
      <c r="B5" s="979"/>
      <c r="C5" s="980"/>
      <c r="D5" s="974" t="s">
        <v>903</v>
      </c>
      <c r="E5" s="975"/>
      <c r="F5" s="976"/>
      <c r="G5" s="983" t="s">
        <v>902</v>
      </c>
      <c r="H5" s="984"/>
      <c r="I5" s="987"/>
      <c r="J5" s="983" t="s">
        <v>904</v>
      </c>
      <c r="K5" s="984"/>
      <c r="L5" s="987"/>
      <c r="M5" s="974" t="s">
        <v>1639</v>
      </c>
      <c r="N5" s="975"/>
      <c r="O5" s="975"/>
      <c r="P5" s="976"/>
      <c r="Q5" s="974" t="s">
        <v>1640</v>
      </c>
      <c r="R5" s="975"/>
      <c r="S5" s="975"/>
      <c r="T5" s="976"/>
      <c r="U5" s="974" t="s">
        <v>1641</v>
      </c>
      <c r="V5" s="975"/>
      <c r="W5" s="975"/>
      <c r="X5" s="976"/>
    </row>
    <row r="6" spans="2:25" ht="45.75" thickBot="1" x14ac:dyDescent="0.3">
      <c r="B6" s="979"/>
      <c r="C6" s="980"/>
      <c r="D6" s="429" t="s">
        <v>54</v>
      </c>
      <c r="E6" s="74" t="s">
        <v>18</v>
      </c>
      <c r="F6" s="71" t="s">
        <v>11</v>
      </c>
      <c r="G6" s="72" t="s">
        <v>54</v>
      </c>
      <c r="H6" s="75" t="s">
        <v>18</v>
      </c>
      <c r="I6" s="73" t="s">
        <v>11</v>
      </c>
      <c r="J6" s="72" t="s">
        <v>54</v>
      </c>
      <c r="K6" s="75" t="s">
        <v>18</v>
      </c>
      <c r="L6" s="73" t="s">
        <v>11</v>
      </c>
      <c r="M6" s="72" t="s">
        <v>31</v>
      </c>
      <c r="N6" s="74" t="s">
        <v>34</v>
      </c>
      <c r="O6" s="75" t="s">
        <v>18</v>
      </c>
      <c r="P6" s="71" t="s">
        <v>11</v>
      </c>
      <c r="Q6" s="72" t="s">
        <v>31</v>
      </c>
      <c r="R6" s="74" t="s">
        <v>34</v>
      </c>
      <c r="S6" s="75" t="s">
        <v>18</v>
      </c>
      <c r="T6" s="71" t="s">
        <v>11</v>
      </c>
      <c r="U6" s="70" t="s">
        <v>31</v>
      </c>
      <c r="V6" s="74" t="s">
        <v>34</v>
      </c>
      <c r="W6" s="273" t="s">
        <v>18</v>
      </c>
      <c r="X6" s="71" t="s">
        <v>11</v>
      </c>
    </row>
    <row r="7" spans="2:25" ht="15.75" thickBot="1" x14ac:dyDescent="0.3">
      <c r="B7" s="981"/>
      <c r="C7" s="982"/>
      <c r="D7" s="70" t="s">
        <v>126</v>
      </c>
      <c r="E7" s="271" t="s">
        <v>213</v>
      </c>
      <c r="F7" s="71" t="s">
        <v>127</v>
      </c>
      <c r="G7" s="269" t="s">
        <v>128</v>
      </c>
      <c r="H7" s="268" t="s">
        <v>436</v>
      </c>
      <c r="I7" s="272" t="s">
        <v>129</v>
      </c>
      <c r="J7" s="270" t="s">
        <v>134</v>
      </c>
      <c r="K7" s="268" t="s">
        <v>437</v>
      </c>
      <c r="L7" s="273" t="s">
        <v>130</v>
      </c>
      <c r="M7" s="78" t="s">
        <v>195</v>
      </c>
      <c r="N7" s="79" t="s">
        <v>196</v>
      </c>
      <c r="O7" s="80" t="s">
        <v>197</v>
      </c>
      <c r="P7" s="77" t="s">
        <v>198</v>
      </c>
      <c r="Q7" s="76" t="s">
        <v>199</v>
      </c>
      <c r="R7" s="79" t="s">
        <v>200</v>
      </c>
      <c r="S7" s="80" t="s">
        <v>201</v>
      </c>
      <c r="T7" s="77" t="s">
        <v>202</v>
      </c>
      <c r="U7" s="76" t="s">
        <v>203</v>
      </c>
      <c r="V7" s="80" t="s">
        <v>204</v>
      </c>
      <c r="W7" s="80" t="s">
        <v>245</v>
      </c>
      <c r="X7" s="81" t="s">
        <v>205</v>
      </c>
    </row>
    <row r="8" spans="2:25" x14ac:dyDescent="0.25">
      <c r="B8" s="82" t="s">
        <v>153</v>
      </c>
      <c r="C8" s="83" t="s">
        <v>55</v>
      </c>
      <c r="D8" s="386"/>
      <c r="E8" s="387"/>
      <c r="F8" s="388"/>
      <c r="G8" s="386"/>
      <c r="H8" s="387"/>
      <c r="I8" s="388"/>
      <c r="J8" s="386"/>
      <c r="K8" s="387"/>
      <c r="L8" s="388"/>
      <c r="M8" s="386"/>
      <c r="N8" s="389"/>
      <c r="O8" s="390"/>
      <c r="P8" s="388"/>
      <c r="Q8" s="386"/>
      <c r="R8" s="389"/>
      <c r="S8" s="389"/>
      <c r="T8" s="391"/>
      <c r="U8" s="386"/>
      <c r="V8" s="389"/>
      <c r="W8" s="389"/>
      <c r="X8" s="391"/>
      <c r="Y8" s="136" t="str">
        <f t="shared" ref="Y8:Y15" si="0">IF(COUNTBLANK(D8:X8)=21,"",IF(COUNTBLANK(D8:X8)=0, "Weryfikacja wiersza OK", "Należy wypełnić wszystkie pola w bieżącym wierszu"))</f>
        <v/>
      </c>
    </row>
    <row r="9" spans="2:25" x14ac:dyDescent="0.25">
      <c r="B9" s="84" t="s">
        <v>154</v>
      </c>
      <c r="C9" s="85" t="s">
        <v>56</v>
      </c>
      <c r="D9" s="392"/>
      <c r="E9" s="393"/>
      <c r="F9" s="394"/>
      <c r="G9" s="392"/>
      <c r="H9" s="393"/>
      <c r="I9" s="394"/>
      <c r="J9" s="392"/>
      <c r="K9" s="393"/>
      <c r="L9" s="394"/>
      <c r="M9" s="392"/>
      <c r="N9" s="395"/>
      <c r="O9" s="396"/>
      <c r="P9" s="394"/>
      <c r="Q9" s="392"/>
      <c r="R9" s="395"/>
      <c r="S9" s="395"/>
      <c r="T9" s="397"/>
      <c r="U9" s="392"/>
      <c r="V9" s="395"/>
      <c r="W9" s="395"/>
      <c r="X9" s="397"/>
      <c r="Y9" s="136" t="str">
        <f t="shared" si="0"/>
        <v/>
      </c>
    </row>
    <row r="10" spans="2:25" x14ac:dyDescent="0.25">
      <c r="B10" s="86" t="s">
        <v>155</v>
      </c>
      <c r="C10" s="87" t="s">
        <v>57</v>
      </c>
      <c r="D10" s="392"/>
      <c r="E10" s="393"/>
      <c r="F10" s="394"/>
      <c r="G10" s="392"/>
      <c r="H10" s="393"/>
      <c r="I10" s="394"/>
      <c r="J10" s="392"/>
      <c r="K10" s="393"/>
      <c r="L10" s="394"/>
      <c r="M10" s="392"/>
      <c r="N10" s="395"/>
      <c r="O10" s="396"/>
      <c r="P10" s="394"/>
      <c r="Q10" s="392"/>
      <c r="R10" s="395"/>
      <c r="S10" s="395"/>
      <c r="T10" s="397"/>
      <c r="U10" s="392"/>
      <c r="V10" s="395"/>
      <c r="W10" s="395"/>
      <c r="X10" s="397"/>
      <c r="Y10" s="136" t="str">
        <f t="shared" si="0"/>
        <v/>
      </c>
    </row>
    <row r="11" spans="2:25" x14ac:dyDescent="0.25">
      <c r="B11" s="88" t="s">
        <v>156</v>
      </c>
      <c r="C11" s="85" t="s">
        <v>58</v>
      </c>
      <c r="D11" s="392"/>
      <c r="E11" s="393"/>
      <c r="F11" s="394"/>
      <c r="G11" s="392"/>
      <c r="H11" s="393"/>
      <c r="I11" s="394"/>
      <c r="J11" s="392"/>
      <c r="K11" s="393"/>
      <c r="L11" s="394"/>
      <c r="M11" s="392"/>
      <c r="N11" s="395"/>
      <c r="O11" s="396"/>
      <c r="P11" s="394"/>
      <c r="Q11" s="392"/>
      <c r="R11" s="395"/>
      <c r="S11" s="395"/>
      <c r="T11" s="397"/>
      <c r="U11" s="392"/>
      <c r="V11" s="395"/>
      <c r="W11" s="395"/>
      <c r="X11" s="397"/>
      <c r="Y11" s="136" t="str">
        <f t="shared" si="0"/>
        <v/>
      </c>
    </row>
    <row r="12" spans="2:25" x14ac:dyDescent="0.25">
      <c r="B12" s="86" t="s">
        <v>157</v>
      </c>
      <c r="C12" s="85" t="s">
        <v>60</v>
      </c>
      <c r="D12" s="398"/>
      <c r="E12" s="399"/>
      <c r="F12" s="400"/>
      <c r="G12" s="398"/>
      <c r="H12" s="399"/>
      <c r="I12" s="400"/>
      <c r="J12" s="398"/>
      <c r="K12" s="399"/>
      <c r="L12" s="400"/>
      <c r="M12" s="398"/>
      <c r="N12" s="401"/>
      <c r="O12" s="402"/>
      <c r="P12" s="400"/>
      <c r="Q12" s="398"/>
      <c r="R12" s="402"/>
      <c r="S12" s="401"/>
      <c r="T12" s="403"/>
      <c r="U12" s="398"/>
      <c r="V12" s="402"/>
      <c r="W12" s="401"/>
      <c r="X12" s="403"/>
      <c r="Y12" s="136" t="str">
        <f t="shared" si="0"/>
        <v/>
      </c>
    </row>
    <row r="13" spans="2:25" ht="30" x14ac:dyDescent="0.25">
      <c r="B13" s="84" t="s">
        <v>158</v>
      </c>
      <c r="C13" s="87" t="s">
        <v>59</v>
      </c>
      <c r="D13" s="392"/>
      <c r="E13" s="393"/>
      <c r="F13" s="394"/>
      <c r="G13" s="392"/>
      <c r="H13" s="393"/>
      <c r="I13" s="394"/>
      <c r="J13" s="392"/>
      <c r="K13" s="393"/>
      <c r="L13" s="394"/>
      <c r="M13" s="392"/>
      <c r="N13" s="395"/>
      <c r="O13" s="396"/>
      <c r="P13" s="394"/>
      <c r="Q13" s="392"/>
      <c r="R13" s="395"/>
      <c r="S13" s="395"/>
      <c r="T13" s="397"/>
      <c r="U13" s="392"/>
      <c r="V13" s="395"/>
      <c r="W13" s="395"/>
      <c r="X13" s="397"/>
      <c r="Y13" s="136" t="str">
        <f t="shared" si="0"/>
        <v/>
      </c>
    </row>
    <row r="14" spans="2:25" ht="15.75" thickBot="1" x14ac:dyDescent="0.3">
      <c r="B14" s="86" t="s">
        <v>159</v>
      </c>
      <c r="C14" s="90" t="s">
        <v>33</v>
      </c>
      <c r="D14" s="404"/>
      <c r="E14" s="405"/>
      <c r="F14" s="406"/>
      <c r="G14" s="404"/>
      <c r="H14" s="405"/>
      <c r="I14" s="407"/>
      <c r="J14" s="404"/>
      <c r="K14" s="405"/>
      <c r="L14" s="406"/>
      <c r="M14" s="404"/>
      <c r="N14" s="408"/>
      <c r="O14" s="409"/>
      <c r="P14" s="406"/>
      <c r="Q14" s="404"/>
      <c r="R14" s="408"/>
      <c r="S14" s="408"/>
      <c r="T14" s="410"/>
      <c r="U14" s="404"/>
      <c r="V14" s="408"/>
      <c r="W14" s="408"/>
      <c r="X14" s="410"/>
      <c r="Y14" s="136" t="str">
        <f t="shared" si="0"/>
        <v/>
      </c>
    </row>
    <row r="15" spans="2:25" ht="15.75" thickBot="1" x14ac:dyDescent="0.3">
      <c r="B15" s="23" t="s">
        <v>160</v>
      </c>
      <c r="C15" s="22" t="s">
        <v>32</v>
      </c>
      <c r="D15" s="411"/>
      <c r="E15" s="412"/>
      <c r="F15" s="413"/>
      <c r="G15" s="414"/>
      <c r="H15" s="415"/>
      <c r="I15" s="413"/>
      <c r="J15" s="414"/>
      <c r="K15" s="415"/>
      <c r="L15" s="413"/>
      <c r="M15" s="414"/>
      <c r="N15" s="416"/>
      <c r="O15" s="415"/>
      <c r="P15" s="413"/>
      <c r="Q15" s="411"/>
      <c r="R15" s="416"/>
      <c r="S15" s="416"/>
      <c r="T15" s="417"/>
      <c r="U15" s="411"/>
      <c r="V15" s="416"/>
      <c r="W15" s="416"/>
      <c r="X15" s="417"/>
      <c r="Y15" s="136" t="str">
        <f t="shared" si="0"/>
        <v/>
      </c>
    </row>
    <row r="17" spans="3:24" x14ac:dyDescent="0.25">
      <c r="C17" s="2" t="s">
        <v>1827</v>
      </c>
    </row>
    <row r="18" spans="3:24" x14ac:dyDescent="0.25">
      <c r="C18" s="137" t="s">
        <v>160</v>
      </c>
      <c r="D18" s="138" t="str">
        <f>IF(COUNTBLANK(D8:D15)=8, "", IF(D15=SUM(D8:D14),"OK","Błąd"))</f>
        <v/>
      </c>
      <c r="E18" s="138" t="str">
        <f>IF(COUNTBLANK(E8:E15)=8, "", IF(E15=SUM(E8:E14),"OK","Błąd"))</f>
        <v/>
      </c>
      <c r="F18" s="138" t="str">
        <f t="shared" ref="F18:X18" si="1">IF(COUNTBLANK(F8:F15)=8, "", IF(F15=SUM(F8:F14),"OK","Błąd"))</f>
        <v/>
      </c>
      <c r="G18" s="138" t="str">
        <f t="shared" si="1"/>
        <v/>
      </c>
      <c r="H18" s="138" t="str">
        <f t="shared" si="1"/>
        <v/>
      </c>
      <c r="I18" s="138" t="str">
        <f t="shared" si="1"/>
        <v/>
      </c>
      <c r="J18" s="138" t="str">
        <f t="shared" si="1"/>
        <v/>
      </c>
      <c r="K18" s="138" t="str">
        <f t="shared" si="1"/>
        <v/>
      </c>
      <c r="L18" s="138" t="str">
        <f t="shared" si="1"/>
        <v/>
      </c>
      <c r="M18" s="138" t="str">
        <f t="shared" si="1"/>
        <v/>
      </c>
      <c r="N18" s="138" t="str">
        <f t="shared" si="1"/>
        <v/>
      </c>
      <c r="O18" s="138" t="str">
        <f t="shared" si="1"/>
        <v/>
      </c>
      <c r="P18" s="138" t="str">
        <f t="shared" si="1"/>
        <v/>
      </c>
      <c r="Q18" s="138" t="str">
        <f t="shared" si="1"/>
        <v/>
      </c>
      <c r="R18" s="138" t="str">
        <f t="shared" si="1"/>
        <v/>
      </c>
      <c r="S18" s="138" t="str">
        <f t="shared" si="1"/>
        <v/>
      </c>
      <c r="T18" s="138" t="str">
        <f t="shared" si="1"/>
        <v/>
      </c>
      <c r="U18" s="138" t="str">
        <f t="shared" si="1"/>
        <v/>
      </c>
      <c r="V18" s="138" t="str">
        <f t="shared" si="1"/>
        <v/>
      </c>
      <c r="W18" s="138" t="str">
        <f t="shared" si="1"/>
        <v/>
      </c>
      <c r="X18" s="138" t="str">
        <f t="shared" si="1"/>
        <v/>
      </c>
    </row>
    <row r="19" spans="3:24" x14ac:dyDescent="0.25">
      <c r="C19" s="136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</row>
    <row r="20" spans="3:24" x14ac:dyDescent="0.25">
      <c r="C20" s="14" t="s">
        <v>1852</v>
      </c>
      <c r="D20" s="481" t="str">
        <f>IF(COUNTBLANK(Y8:Y15)=8,"",IF(AND(COUNTIF(Y8:Y15,"Weryfikacja wiersza OK")=8,COUNTIF(D18:X18,"OK")=21),"Arkusz jest zwalidowany poprawnie","Arkusz jest niepoprawny"))</f>
        <v/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</row>
    <row r="21" spans="3:24" x14ac:dyDescent="0.25"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</row>
    <row r="22" spans="3:24" x14ac:dyDescent="0.25"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</row>
    <row r="23" spans="3:24" x14ac:dyDescent="0.25"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</row>
  </sheetData>
  <sheetProtection formatCells="0" formatColumns="0" formatRows="0"/>
  <mergeCells count="9">
    <mergeCell ref="M5:P5"/>
    <mergeCell ref="Q5:T5"/>
    <mergeCell ref="U5:X5"/>
    <mergeCell ref="M4:X4"/>
    <mergeCell ref="B4:C7"/>
    <mergeCell ref="D4:L4"/>
    <mergeCell ref="D5:F5"/>
    <mergeCell ref="G5:I5"/>
    <mergeCell ref="J5:L5"/>
  </mergeCells>
  <conditionalFormatting sqref="Y8:Y15">
    <cfRule type="containsText" dxfId="100" priority="6" operator="containsText" text="Weryfikacja wiersza OK">
      <formula>NOT(ISERROR(SEARCH("Weryfikacja wiersza OK",Y8)))</formula>
    </cfRule>
  </conditionalFormatting>
  <conditionalFormatting sqref="C19">
    <cfRule type="containsText" dxfId="99" priority="2" operator="containsText" text="Arkusz jest zwalidowany poprawnie">
      <formula>NOT(ISERROR(SEARCH("Arkusz jest zwalidowany poprawnie",C19)))</formula>
    </cfRule>
    <cfRule type="containsText" dxfId="98" priority="3" operator="containsText" text="Arkusz zwalidowany poprawnie">
      <formula>NOT(ISERROR(SEARCH("Arkusz zwalidowany poprawnie",C19)))</formula>
    </cfRule>
    <cfRule type="containsText" dxfId="97" priority="4" operator="containsText" text="Arkusz zweryfikowany poprawnie">
      <formula>NOT(ISERROR(SEARCH("Arkusz zweryfikowany poprawnie",C19)))</formula>
    </cfRule>
  </conditionalFormatting>
  <conditionalFormatting sqref="D18:X18">
    <cfRule type="containsText" dxfId="96" priority="5" operator="containsText" text="OK">
      <formula>NOT(ISERROR(SEARCH("OK",D18)))</formula>
    </cfRule>
  </conditionalFormatting>
  <conditionalFormatting sqref="D20">
    <cfRule type="containsText" dxfId="95" priority="1" operator="containsText" text="Arkusz jest zwalidowany poprawnie">
      <formula>NOT(ISERROR(SEARCH("Arkusz jest zwalidowany poprawnie",D20)))</formula>
    </cfRule>
  </conditionalFormatting>
  <pageMargins left="0.7" right="0.7" top="0.75" bottom="0.75" header="0.3" footer="0.3"/>
  <pageSetup paperSize="9" scale="52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20"/>
  <sheetViews>
    <sheetView zoomScale="85" zoomScaleNormal="85" workbookViewId="0">
      <selection activeCell="D11" sqref="D11:X11"/>
    </sheetView>
  </sheetViews>
  <sheetFormatPr defaultRowHeight="15" x14ac:dyDescent="0.25"/>
  <cols>
    <col min="2" max="2" width="10.7109375" customWidth="1"/>
    <col min="3" max="3" width="23" customWidth="1"/>
    <col min="4" max="13" width="13.7109375" customWidth="1"/>
    <col min="14" max="14" width="16.7109375" customWidth="1"/>
    <col min="15" max="17" width="13.7109375" customWidth="1"/>
    <col min="18" max="18" width="15.7109375" customWidth="1"/>
    <col min="19" max="21" width="13.7109375" customWidth="1"/>
    <col min="22" max="22" width="15.85546875" customWidth="1"/>
    <col min="23" max="24" width="13.7109375" customWidth="1"/>
    <col min="25" max="25" width="15.85546875" customWidth="1"/>
  </cols>
  <sheetData>
    <row r="1" spans="2:25" ht="15.75" x14ac:dyDescent="0.25">
      <c r="B1" s="1" t="s">
        <v>1</v>
      </c>
      <c r="I1" s="2" t="s">
        <v>1606</v>
      </c>
    </row>
    <row r="2" spans="2:25" ht="18.75" customHeight="1" x14ac:dyDescent="0.25">
      <c r="B2" s="672" t="s">
        <v>906</v>
      </c>
      <c r="C2" s="672"/>
      <c r="D2" s="672"/>
      <c r="E2" s="672"/>
      <c r="F2" s="672"/>
      <c r="G2" s="672"/>
      <c r="H2" s="672"/>
      <c r="I2" s="672"/>
      <c r="J2" s="672"/>
      <c r="K2" s="672"/>
      <c r="L2" s="672"/>
      <c r="M2" s="672"/>
      <c r="N2" s="672"/>
      <c r="O2" s="672"/>
      <c r="P2" s="672"/>
      <c r="Q2" s="672"/>
      <c r="R2" s="672"/>
      <c r="S2" s="672"/>
      <c r="T2" s="672"/>
      <c r="U2" s="672"/>
      <c r="V2" s="672"/>
      <c r="W2" s="672"/>
      <c r="X2" s="672"/>
    </row>
    <row r="3" spans="2:25" ht="18.75" customHeight="1" thickBot="1" x14ac:dyDescent="0.3">
      <c r="B3" s="672"/>
      <c r="C3" s="672"/>
      <c r="D3" s="730"/>
      <c r="E3" s="730"/>
      <c r="F3" s="730"/>
      <c r="G3" s="730"/>
      <c r="H3" s="730"/>
      <c r="I3" s="730"/>
      <c r="J3" s="730"/>
      <c r="K3" s="730"/>
      <c r="L3" s="730"/>
      <c r="M3" s="730"/>
      <c r="N3" s="730"/>
      <c r="O3" s="730"/>
      <c r="P3" s="730"/>
      <c r="Q3" s="730"/>
      <c r="R3" s="730"/>
      <c r="S3" s="730"/>
      <c r="T3" s="730"/>
      <c r="U3" s="672"/>
      <c r="V3" s="672"/>
      <c r="W3" s="672"/>
      <c r="X3" s="672"/>
    </row>
    <row r="4" spans="2:25" ht="15.75" customHeight="1" thickBot="1" x14ac:dyDescent="0.3">
      <c r="B4" s="977"/>
      <c r="C4" s="978"/>
      <c r="D4" s="983" t="s">
        <v>901</v>
      </c>
      <c r="E4" s="984"/>
      <c r="F4" s="985"/>
      <c r="G4" s="985"/>
      <c r="H4" s="985"/>
      <c r="I4" s="985"/>
      <c r="J4" s="985"/>
      <c r="K4" s="985"/>
      <c r="L4" s="986"/>
      <c r="M4" s="974" t="s">
        <v>905</v>
      </c>
      <c r="N4" s="975"/>
      <c r="O4" s="975"/>
      <c r="P4" s="975"/>
      <c r="Q4" s="975"/>
      <c r="R4" s="975"/>
      <c r="S4" s="975"/>
      <c r="T4" s="975"/>
      <c r="U4" s="975"/>
      <c r="V4" s="975"/>
      <c r="W4" s="975"/>
      <c r="X4" s="976"/>
    </row>
    <row r="5" spans="2:25" ht="68.25" customHeight="1" thickBot="1" x14ac:dyDescent="0.3">
      <c r="B5" s="979"/>
      <c r="C5" s="980"/>
      <c r="D5" s="974" t="s">
        <v>903</v>
      </c>
      <c r="E5" s="975"/>
      <c r="F5" s="976"/>
      <c r="G5" s="983" t="s">
        <v>902</v>
      </c>
      <c r="H5" s="984"/>
      <c r="I5" s="987"/>
      <c r="J5" s="983" t="s">
        <v>904</v>
      </c>
      <c r="K5" s="984"/>
      <c r="L5" s="987"/>
      <c r="M5" s="974" t="s">
        <v>1639</v>
      </c>
      <c r="N5" s="975"/>
      <c r="O5" s="975"/>
      <c r="P5" s="976"/>
      <c r="Q5" s="974" t="s">
        <v>1640</v>
      </c>
      <c r="R5" s="975"/>
      <c r="S5" s="975"/>
      <c r="T5" s="976"/>
      <c r="U5" s="974" t="s">
        <v>1641</v>
      </c>
      <c r="V5" s="975"/>
      <c r="W5" s="975"/>
      <c r="X5" s="976"/>
    </row>
    <row r="6" spans="2:25" ht="45.75" thickBot="1" x14ac:dyDescent="0.3">
      <c r="B6" s="979"/>
      <c r="C6" s="980"/>
      <c r="D6" s="70" t="s">
        <v>54</v>
      </c>
      <c r="E6" s="74" t="s">
        <v>18</v>
      </c>
      <c r="F6" s="71" t="s">
        <v>11</v>
      </c>
      <c r="G6" s="72" t="s">
        <v>54</v>
      </c>
      <c r="H6" s="75" t="s">
        <v>18</v>
      </c>
      <c r="I6" s="71" t="s">
        <v>11</v>
      </c>
      <c r="J6" s="72" t="s">
        <v>54</v>
      </c>
      <c r="K6" s="75" t="s">
        <v>18</v>
      </c>
      <c r="L6" s="71" t="s">
        <v>11</v>
      </c>
      <c r="M6" s="72" t="s">
        <v>31</v>
      </c>
      <c r="N6" s="74" t="s">
        <v>34</v>
      </c>
      <c r="O6" s="75" t="s">
        <v>18</v>
      </c>
      <c r="P6" s="71" t="s">
        <v>11</v>
      </c>
      <c r="Q6" s="72" t="s">
        <v>31</v>
      </c>
      <c r="R6" s="74" t="s">
        <v>34</v>
      </c>
      <c r="S6" s="75" t="s">
        <v>18</v>
      </c>
      <c r="T6" s="71" t="s">
        <v>11</v>
      </c>
      <c r="U6" s="70" t="s">
        <v>31</v>
      </c>
      <c r="V6" s="74" t="s">
        <v>34</v>
      </c>
      <c r="W6" s="273" t="s">
        <v>18</v>
      </c>
      <c r="X6" s="71" t="s">
        <v>11</v>
      </c>
    </row>
    <row r="7" spans="2:25" ht="15.75" thickBot="1" x14ac:dyDescent="0.3">
      <c r="B7" s="981"/>
      <c r="C7" s="982"/>
      <c r="D7" s="184" t="s">
        <v>126</v>
      </c>
      <c r="E7" s="180" t="s">
        <v>213</v>
      </c>
      <c r="F7" s="430" t="s">
        <v>127</v>
      </c>
      <c r="G7" s="179" t="s">
        <v>128</v>
      </c>
      <c r="H7" s="180" t="s">
        <v>436</v>
      </c>
      <c r="I7" s="183" t="s">
        <v>129</v>
      </c>
      <c r="J7" s="179" t="s">
        <v>134</v>
      </c>
      <c r="K7" s="432" t="s">
        <v>437</v>
      </c>
      <c r="L7" s="274" t="s">
        <v>130</v>
      </c>
      <c r="M7" s="179" t="s">
        <v>195</v>
      </c>
      <c r="N7" s="182" t="s">
        <v>196</v>
      </c>
      <c r="O7" s="180" t="s">
        <v>197</v>
      </c>
      <c r="P7" s="183" t="s">
        <v>198</v>
      </c>
      <c r="Q7" s="179" t="s">
        <v>199</v>
      </c>
      <c r="R7" s="182" t="s">
        <v>200</v>
      </c>
      <c r="S7" s="180" t="s">
        <v>201</v>
      </c>
      <c r="T7" s="183" t="s">
        <v>202</v>
      </c>
      <c r="U7" s="179" t="s">
        <v>203</v>
      </c>
      <c r="V7" s="180" t="s">
        <v>204</v>
      </c>
      <c r="W7" s="180" t="s">
        <v>245</v>
      </c>
      <c r="X7" s="181" t="s">
        <v>205</v>
      </c>
    </row>
    <row r="8" spans="2:25" x14ac:dyDescent="0.25">
      <c r="B8" s="47" t="s">
        <v>163</v>
      </c>
      <c r="C8" s="91" t="s">
        <v>61</v>
      </c>
      <c r="D8" s="418"/>
      <c r="E8" s="420"/>
      <c r="F8" s="431"/>
      <c r="G8" s="418"/>
      <c r="H8" s="420"/>
      <c r="I8" s="431"/>
      <c r="J8" s="418"/>
      <c r="K8" s="389"/>
      <c r="L8" s="431"/>
      <c r="M8" s="418"/>
      <c r="N8" s="420"/>
      <c r="O8" s="420"/>
      <c r="P8" s="419"/>
      <c r="Q8" s="418"/>
      <c r="R8" s="420"/>
      <c r="S8" s="420"/>
      <c r="T8" s="419"/>
      <c r="U8" s="418"/>
      <c r="V8" s="420"/>
      <c r="W8" s="420"/>
      <c r="X8" s="419"/>
      <c r="Y8" s="110" t="str">
        <f>IF(COUNTBLANK(D8:X8)=21,"",IF(COUNTBLANK(D8:X8)=0, "Weryfikacja wiersza OK", "Należy wypełnić wszystkie pola w bieżącym wierszu"))</f>
        <v/>
      </c>
    </row>
    <row r="9" spans="2:25" x14ac:dyDescent="0.25">
      <c r="B9" s="48" t="s">
        <v>164</v>
      </c>
      <c r="C9" s="92" t="s">
        <v>62</v>
      </c>
      <c r="D9" s="404"/>
      <c r="E9" s="408"/>
      <c r="F9" s="410"/>
      <c r="G9" s="404"/>
      <c r="H9" s="408"/>
      <c r="I9" s="410"/>
      <c r="J9" s="404"/>
      <c r="K9" s="408"/>
      <c r="L9" s="410"/>
      <c r="M9" s="404"/>
      <c r="N9" s="408"/>
      <c r="O9" s="408"/>
      <c r="P9" s="406"/>
      <c r="Q9" s="404"/>
      <c r="R9" s="408"/>
      <c r="S9" s="408"/>
      <c r="T9" s="406"/>
      <c r="U9" s="404"/>
      <c r="V9" s="408"/>
      <c r="W9" s="408"/>
      <c r="X9" s="406"/>
      <c r="Y9" s="110" t="str">
        <f>IF(COUNTBLANK(D9:X9)=21,"",IF(COUNTBLANK(D9:X9)=0, "Weryfikacja wiersza OK", "Należy wypełnić wszystkie pola w bieżącym wierszu"))</f>
        <v/>
      </c>
    </row>
    <row r="10" spans="2:25" x14ac:dyDescent="0.25">
      <c r="B10" s="47" t="s">
        <v>165</v>
      </c>
      <c r="C10" s="91" t="s">
        <v>75</v>
      </c>
      <c r="D10" s="392"/>
      <c r="E10" s="395"/>
      <c r="F10" s="397"/>
      <c r="G10" s="392"/>
      <c r="H10" s="395"/>
      <c r="I10" s="397"/>
      <c r="J10" s="392"/>
      <c r="K10" s="395"/>
      <c r="L10" s="397"/>
      <c r="M10" s="392"/>
      <c r="N10" s="395"/>
      <c r="O10" s="395"/>
      <c r="P10" s="394"/>
      <c r="Q10" s="392"/>
      <c r="R10" s="395"/>
      <c r="S10" s="395"/>
      <c r="T10" s="394"/>
      <c r="U10" s="392"/>
      <c r="V10" s="395"/>
      <c r="W10" s="395"/>
      <c r="X10" s="394"/>
      <c r="Y10" s="110" t="str">
        <f>IF(COUNTBLANK(D10:X10)=21,"",IF(COUNTBLANK(D10:X10)=0, "Weryfikacja wiersza OK", "Należy wypełnić wszystkie pola w bieżącym wierszu"))</f>
        <v/>
      </c>
    </row>
    <row r="11" spans="2:25" x14ac:dyDescent="0.25">
      <c r="B11" s="93" t="s">
        <v>264</v>
      </c>
      <c r="C11" s="89" t="s">
        <v>1273</v>
      </c>
      <c r="D11" s="398"/>
      <c r="E11" s="401"/>
      <c r="F11" s="403"/>
      <c r="G11" s="398"/>
      <c r="H11" s="401"/>
      <c r="I11" s="403"/>
      <c r="J11" s="398"/>
      <c r="K11" s="401"/>
      <c r="L11" s="403"/>
      <c r="M11" s="398"/>
      <c r="N11" s="401"/>
      <c r="O11" s="401"/>
      <c r="P11" s="400"/>
      <c r="Q11" s="398"/>
      <c r="R11" s="401"/>
      <c r="S11" s="401"/>
      <c r="T11" s="400"/>
      <c r="U11" s="398"/>
      <c r="V11" s="401"/>
      <c r="W11" s="401"/>
      <c r="X11" s="400"/>
      <c r="Y11" s="110" t="str">
        <f>IF(COUNTBLANK(D11:X11)=21,"",IF(COUNTBLANK(D11:X11)=0, "Weryfikacja wiersza OK","Należy wypełnić wszystkie pola w bieżącym wierszu"))</f>
        <v/>
      </c>
    </row>
    <row r="12" spans="2:25" x14ac:dyDescent="0.25">
      <c r="B12" s="47" t="s">
        <v>166</v>
      </c>
      <c r="C12" s="91" t="s">
        <v>64</v>
      </c>
      <c r="D12" s="392"/>
      <c r="E12" s="395"/>
      <c r="F12" s="397"/>
      <c r="G12" s="392"/>
      <c r="H12" s="395"/>
      <c r="I12" s="397"/>
      <c r="J12" s="392"/>
      <c r="K12" s="395"/>
      <c r="L12" s="397"/>
      <c r="M12" s="392"/>
      <c r="N12" s="395"/>
      <c r="O12" s="395"/>
      <c r="P12" s="394"/>
      <c r="Q12" s="392"/>
      <c r="R12" s="395"/>
      <c r="S12" s="395"/>
      <c r="T12" s="394"/>
      <c r="U12" s="392"/>
      <c r="V12" s="395"/>
      <c r="W12" s="395"/>
      <c r="X12" s="394"/>
      <c r="Y12" s="110" t="str">
        <f>IF(COUNTBLANK(D12:X12)=21,"",IF(COUNTBLANK(D12:X12)=0, "Weryfikacja wiersza OK", "Należy wypełnić wszystkie pola w bieżącym wierszu"))</f>
        <v/>
      </c>
    </row>
    <row r="13" spans="2:25" x14ac:dyDescent="0.25">
      <c r="B13" s="48" t="s">
        <v>167</v>
      </c>
      <c r="C13" s="92" t="s">
        <v>63</v>
      </c>
      <c r="D13" s="404"/>
      <c r="E13" s="408"/>
      <c r="F13" s="410"/>
      <c r="G13" s="404"/>
      <c r="H13" s="408"/>
      <c r="I13" s="410"/>
      <c r="J13" s="404"/>
      <c r="K13" s="408"/>
      <c r="L13" s="410"/>
      <c r="M13" s="404"/>
      <c r="N13" s="408"/>
      <c r="O13" s="408"/>
      <c r="P13" s="406"/>
      <c r="Q13" s="404"/>
      <c r="R13" s="408"/>
      <c r="S13" s="408"/>
      <c r="T13" s="406"/>
      <c r="U13" s="404"/>
      <c r="V13" s="408"/>
      <c r="W13" s="408"/>
      <c r="X13" s="406"/>
      <c r="Y13" s="110" t="str">
        <f>IF(COUNTBLANK(D13:X13)=21,"",IF(COUNTBLANK(D13:X13)=0, "Weryfikacja wiersza OK", "Należy wypełnić wszystkie pola w bieżącym wierszu"))</f>
        <v/>
      </c>
    </row>
    <row r="14" spans="2:25" ht="15.75" thickBot="1" x14ac:dyDescent="0.3">
      <c r="B14" s="47" t="s">
        <v>168</v>
      </c>
      <c r="C14" s="91" t="s">
        <v>33</v>
      </c>
      <c r="D14" s="421"/>
      <c r="E14" s="395"/>
      <c r="F14" s="397"/>
      <c r="G14" s="421"/>
      <c r="H14" s="395"/>
      <c r="I14" s="397"/>
      <c r="J14" s="421"/>
      <c r="K14" s="395"/>
      <c r="L14" s="397"/>
      <c r="M14" s="392"/>
      <c r="N14" s="422"/>
      <c r="O14" s="422"/>
      <c r="P14" s="394"/>
      <c r="Q14" s="421"/>
      <c r="R14" s="422"/>
      <c r="S14" s="422"/>
      <c r="T14" s="394"/>
      <c r="U14" s="421"/>
      <c r="V14" s="422"/>
      <c r="W14" s="422"/>
      <c r="X14" s="394"/>
      <c r="Y14" s="110" t="str">
        <f>IF(COUNTBLANK(D14:X14)=21,"",IF(COUNTBLANK(D14:X14)=0, "Weryfikacja wiersza OK", "Należy wypełnić wszystkie pola w bieżącym wierszu"))</f>
        <v/>
      </c>
    </row>
    <row r="15" spans="2:25" ht="15.75" thickBot="1" x14ac:dyDescent="0.3">
      <c r="B15" s="23" t="s">
        <v>169</v>
      </c>
      <c r="C15" s="23" t="s">
        <v>32</v>
      </c>
      <c r="D15" s="414"/>
      <c r="E15" s="416"/>
      <c r="F15" s="417"/>
      <c r="G15" s="414"/>
      <c r="H15" s="416"/>
      <c r="I15" s="417"/>
      <c r="J15" s="414"/>
      <c r="K15" s="416"/>
      <c r="L15" s="417"/>
      <c r="M15" s="414"/>
      <c r="N15" s="416"/>
      <c r="O15" s="416"/>
      <c r="P15" s="413"/>
      <c r="Q15" s="414"/>
      <c r="R15" s="416"/>
      <c r="S15" s="416"/>
      <c r="T15" s="413"/>
      <c r="U15" s="414"/>
      <c r="V15" s="416"/>
      <c r="W15" s="416"/>
      <c r="X15" s="413"/>
      <c r="Y15" s="110" t="str">
        <f>IF(COUNTBLANK(D15:X15)=21,"",IF(COUNTBLANK(D15:X15)=0, "Weryfikacja wiersza OK", "Należy wypełnić wszystkie pola w bieżącym wierszu"))</f>
        <v/>
      </c>
    </row>
    <row r="17" spans="3:24" x14ac:dyDescent="0.25">
      <c r="C17" s="2" t="s">
        <v>1827</v>
      </c>
    </row>
    <row r="18" spans="3:24" x14ac:dyDescent="0.25">
      <c r="C18" s="140" t="s">
        <v>169</v>
      </c>
      <c r="D18" s="110" t="str">
        <f>IF(COUNTBLANK(D8:D15)=8,"",IF(D11&lt;=D10,IF(D11&lt;=D10,IF(D15=D8+D9+D10+D12+D13+D14,"OK","Błąd"),"Wartość w pozycji NKIP04.3.1 jest wieksza niż wartość NKIP04.3"),"Wartość w pozycji NKIP04.3.1 jest większa od NKIP04.3."))</f>
        <v/>
      </c>
      <c r="E18" s="110" t="str">
        <f>IF(COUNTBLANK(E8:E15)=8,"",IF(E11&lt;=E10,IF(E11&lt;=E10,IF(E15=E8+E9+E10+E12+E13+E14,"OK","Błąd"),"Wartość w pozycji NKIP04.3.1 jest wieksza niż wartość NKIP04.3"),"Wartość w pozycji NKIP04.3.1 jest większa od NKIP04.3."))</f>
        <v/>
      </c>
      <c r="F18" s="110" t="str">
        <f t="shared" ref="F18:X18" si="0">IF(COUNTBLANK(F8:F15)=8,"",IF(F11&lt;=F10,IF(F11&lt;=F10,IF(F15=F8+F9+F10+F12+F13+F14,"OK","Błąd"),"Wartość w pozycji NKIP04.3.1 jest wieksza niż wartość NKIP04.3"),"Wartość w pozycji NKIP04.3.1 jest większa od NKIP04.3."))</f>
        <v/>
      </c>
      <c r="G18" s="110" t="str">
        <f t="shared" si="0"/>
        <v/>
      </c>
      <c r="H18" s="110" t="str">
        <f t="shared" si="0"/>
        <v/>
      </c>
      <c r="I18" s="110" t="str">
        <f t="shared" si="0"/>
        <v/>
      </c>
      <c r="J18" s="110" t="str">
        <f t="shared" si="0"/>
        <v/>
      </c>
      <c r="K18" s="110" t="str">
        <f t="shared" si="0"/>
        <v/>
      </c>
      <c r="L18" s="110" t="str">
        <f t="shared" si="0"/>
        <v/>
      </c>
      <c r="M18" s="110" t="str">
        <f t="shared" si="0"/>
        <v/>
      </c>
      <c r="N18" s="110" t="str">
        <f t="shared" si="0"/>
        <v/>
      </c>
      <c r="O18" s="110" t="str">
        <f t="shared" si="0"/>
        <v/>
      </c>
      <c r="P18" s="110" t="str">
        <f t="shared" si="0"/>
        <v/>
      </c>
      <c r="Q18" s="110" t="str">
        <f t="shared" si="0"/>
        <v/>
      </c>
      <c r="R18" s="110" t="str">
        <f t="shared" si="0"/>
        <v/>
      </c>
      <c r="S18" s="110" t="str">
        <f t="shared" si="0"/>
        <v/>
      </c>
      <c r="T18" s="110" t="str">
        <f t="shared" si="0"/>
        <v/>
      </c>
      <c r="U18" s="110" t="str">
        <f t="shared" si="0"/>
        <v/>
      </c>
      <c r="V18" s="110" t="str">
        <f t="shared" si="0"/>
        <v/>
      </c>
      <c r="W18" s="110" t="str">
        <f t="shared" si="0"/>
        <v/>
      </c>
      <c r="X18" s="110" t="str">
        <f t="shared" si="0"/>
        <v/>
      </c>
    </row>
    <row r="19" spans="3:24" x14ac:dyDescent="0.25">
      <c r="C19" s="110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</row>
    <row r="20" spans="3:24" x14ac:dyDescent="0.25">
      <c r="C20" s="14" t="s">
        <v>1852</v>
      </c>
      <c r="D20" s="481" t="str">
        <f>IF(COUNTBLANK(Y8:Y15)=8,"",IF(AND(COUNTIF(Y8:Y15,"Weryfikacja wiersza OK")=8,COUNTIF(D18:X18,"OK")=21),"Arkusz jest zwalidowany poprawnie","Arkusz jest niepoprawny"))</f>
        <v/>
      </c>
    </row>
  </sheetData>
  <sheetProtection formatCells="0" formatColumns="0" formatRows="0"/>
  <mergeCells count="9">
    <mergeCell ref="M5:P5"/>
    <mergeCell ref="Q5:T5"/>
    <mergeCell ref="M4:X4"/>
    <mergeCell ref="U5:X5"/>
    <mergeCell ref="B4:C7"/>
    <mergeCell ref="D4:L4"/>
    <mergeCell ref="D5:F5"/>
    <mergeCell ref="G5:I5"/>
    <mergeCell ref="J5:L5"/>
  </mergeCells>
  <conditionalFormatting sqref="Y8:Y15">
    <cfRule type="containsText" dxfId="94" priority="8" operator="containsText" text="Weryfikacja wiersza OK">
      <formula>NOT(ISERROR(SEARCH("Weryfikacja wiersza OK",Y8)))</formula>
    </cfRule>
  </conditionalFormatting>
  <conditionalFormatting sqref="C19">
    <cfRule type="containsText" dxfId="93" priority="2" operator="containsText" text="Arkusz jest zwalidowany poprawnie">
      <formula>NOT(ISERROR(SEARCH("Arkusz jest zwalidowany poprawnie",C19)))</formula>
    </cfRule>
  </conditionalFormatting>
  <conditionalFormatting sqref="D18:X18">
    <cfRule type="containsText" dxfId="92" priority="4" operator="containsText" text="OK">
      <formula>NOT(ISERROR(SEARCH("OK",D18)))</formula>
    </cfRule>
  </conditionalFormatting>
  <conditionalFormatting sqref="C19:E19">
    <cfRule type="containsText" dxfId="91" priority="3" operator="containsText" text="Arkusz zwalidowany poprawnie">
      <formula>NOT(ISERROR(SEARCH("Arkusz zwalidowany poprawnie",C19)))</formula>
    </cfRule>
  </conditionalFormatting>
  <conditionalFormatting sqref="D20">
    <cfRule type="containsText" dxfId="90" priority="1" operator="containsText" text="Arkusz jest zwalidowany poprawnie">
      <formula>NOT(ISERROR(SEARCH("Arkusz jest zwalidowany poprawnie",D20)))</formula>
    </cfRule>
  </conditionalFormatting>
  <pageMargins left="0.7" right="0.7" top="0.75" bottom="0.75" header="0.3" footer="0.3"/>
  <pageSetup paperSize="9" orientation="portrait" r:id="rId1"/>
  <ignoredErrors>
    <ignoredError sqref="Y11" formula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8"/>
  <sheetViews>
    <sheetView topLeftCell="A7" zoomScale="80" zoomScaleNormal="80" workbookViewId="0">
      <selection activeCell="D7" sqref="D7:O39"/>
    </sheetView>
  </sheetViews>
  <sheetFormatPr defaultRowHeight="15" x14ac:dyDescent="0.25"/>
  <cols>
    <col min="2" max="2" width="13.7109375" customWidth="1"/>
    <col min="3" max="3" width="65" bestFit="1" customWidth="1"/>
    <col min="4" max="12" width="13.7109375" customWidth="1"/>
    <col min="13" max="13" width="15" customWidth="1"/>
    <col min="14" max="15" width="13.7109375" customWidth="1"/>
    <col min="16" max="16" width="52.42578125" bestFit="1" customWidth="1"/>
    <col min="17" max="17" width="21.140625" customWidth="1"/>
  </cols>
  <sheetData>
    <row r="1" spans="2:17" ht="15.75" x14ac:dyDescent="0.25">
      <c r="B1" s="1" t="s">
        <v>1</v>
      </c>
      <c r="G1" s="2" t="s">
        <v>1606</v>
      </c>
    </row>
    <row r="2" spans="2:17" x14ac:dyDescent="0.25">
      <c r="B2" s="672" t="s">
        <v>907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</row>
    <row r="3" spans="2:17" ht="15.75" thickBot="1" x14ac:dyDescent="0.3"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</row>
    <row r="4" spans="2:17" x14ac:dyDescent="0.25">
      <c r="B4" s="988"/>
      <c r="C4" s="989"/>
      <c r="D4" s="994" t="s">
        <v>817</v>
      </c>
      <c r="E4" s="995"/>
      <c r="F4" s="995"/>
      <c r="G4" s="995"/>
      <c r="H4" s="995"/>
      <c r="I4" s="995"/>
      <c r="J4" s="995"/>
      <c r="K4" s="995"/>
      <c r="L4" s="996"/>
      <c r="M4" s="997" t="s">
        <v>908</v>
      </c>
      <c r="N4" s="995" t="s">
        <v>18</v>
      </c>
      <c r="O4" s="996" t="s">
        <v>11</v>
      </c>
    </row>
    <row r="5" spans="2:17" ht="120" x14ac:dyDescent="0.25">
      <c r="B5" s="990"/>
      <c r="C5" s="991"/>
      <c r="D5" s="731" t="s">
        <v>909</v>
      </c>
      <c r="E5" s="721" t="s">
        <v>910</v>
      </c>
      <c r="F5" s="721" t="s">
        <v>911</v>
      </c>
      <c r="G5" s="721" t="s">
        <v>912</v>
      </c>
      <c r="H5" s="721" t="s">
        <v>913</v>
      </c>
      <c r="I5" s="721" t="s">
        <v>914</v>
      </c>
      <c r="J5" s="721" t="s">
        <v>915</v>
      </c>
      <c r="K5" s="721" t="s">
        <v>33</v>
      </c>
      <c r="L5" s="722" t="s">
        <v>84</v>
      </c>
      <c r="M5" s="998"/>
      <c r="N5" s="999"/>
      <c r="O5" s="1000"/>
    </row>
    <row r="6" spans="2:17" ht="15.75" thickBot="1" x14ac:dyDescent="0.3">
      <c r="B6" s="992"/>
      <c r="C6" s="993"/>
      <c r="D6" s="651" t="s">
        <v>126</v>
      </c>
      <c r="E6" s="608" t="s">
        <v>127</v>
      </c>
      <c r="F6" s="608" t="s">
        <v>128</v>
      </c>
      <c r="G6" s="608" t="s">
        <v>129</v>
      </c>
      <c r="H6" s="608" t="s">
        <v>134</v>
      </c>
      <c r="I6" s="608" t="s">
        <v>130</v>
      </c>
      <c r="J6" s="608" t="s">
        <v>195</v>
      </c>
      <c r="K6" s="608" t="s">
        <v>196</v>
      </c>
      <c r="L6" s="597" t="s">
        <v>197</v>
      </c>
      <c r="M6" s="596" t="s">
        <v>198</v>
      </c>
      <c r="N6" s="608" t="s">
        <v>199</v>
      </c>
      <c r="O6" s="597" t="s">
        <v>200</v>
      </c>
      <c r="Q6" s="2" t="s">
        <v>1827</v>
      </c>
    </row>
    <row r="7" spans="2:17" x14ac:dyDescent="0.25">
      <c r="B7" s="570" t="s">
        <v>916</v>
      </c>
      <c r="C7" s="565" t="s">
        <v>901</v>
      </c>
      <c r="D7" s="653"/>
      <c r="E7" s="653"/>
      <c r="F7" s="653"/>
      <c r="G7" s="653"/>
      <c r="H7" s="653"/>
      <c r="I7" s="653"/>
      <c r="J7" s="653"/>
      <c r="K7" s="653"/>
      <c r="L7" s="653"/>
      <c r="M7" s="653"/>
      <c r="N7" s="653"/>
      <c r="O7" s="653"/>
      <c r="P7" s="482" t="str">
        <f>IF(COUNTBLANK(D7:O7)=12,"",IF(COUNTBLANK(D7:O7)=0, "Weryfikacja wiersza OK", "Należy wypełnić wszystkie pola w bieżącym wierszu"))</f>
        <v/>
      </c>
      <c r="Q7" s="481" t="str">
        <f>IF(L7="","",IF(ROUND(SUM(E7:K7),2)=ROUND(L7,2),"OK","Błąd sumy częściowej"))</f>
        <v/>
      </c>
    </row>
    <row r="8" spans="2:17" x14ac:dyDescent="0.25">
      <c r="B8" s="521" t="s">
        <v>917</v>
      </c>
      <c r="C8" s="526" t="s">
        <v>55</v>
      </c>
      <c r="D8" s="655"/>
      <c r="E8" s="655"/>
      <c r="F8" s="655"/>
      <c r="G8" s="655"/>
      <c r="H8" s="655"/>
      <c r="I8" s="655"/>
      <c r="J8" s="655"/>
      <c r="K8" s="655"/>
      <c r="L8" s="655"/>
      <c r="M8" s="655"/>
      <c r="N8" s="655"/>
      <c r="O8" s="655"/>
      <c r="P8" s="482" t="str">
        <f t="shared" ref="P8:P39" si="0">IF(COUNTBLANK(D8:O8)=12,"",IF(COUNTBLANK(D8:O8)=0, "Weryfikacja wiersza OK", "Należy wypełnić wszystkie pola w bieżącym wierszu"))</f>
        <v/>
      </c>
      <c r="Q8" s="481" t="str">
        <f t="shared" ref="Q8:Q39" si="1">IF(L8="","",IF(ROUND(SUM(E8:K8),2)=ROUND(L8,2),"OK","Błąd sumy częściowej"))</f>
        <v/>
      </c>
    </row>
    <row r="9" spans="2:17" x14ac:dyDescent="0.25">
      <c r="B9" s="521" t="s">
        <v>918</v>
      </c>
      <c r="C9" s="526" t="s">
        <v>56</v>
      </c>
      <c r="D9" s="655"/>
      <c r="E9" s="655"/>
      <c r="F9" s="655"/>
      <c r="G9" s="655"/>
      <c r="H9" s="655"/>
      <c r="I9" s="655"/>
      <c r="J9" s="655"/>
      <c r="K9" s="655"/>
      <c r="L9" s="655"/>
      <c r="M9" s="655"/>
      <c r="N9" s="655"/>
      <c r="O9" s="655"/>
      <c r="P9" s="482" t="str">
        <f t="shared" si="0"/>
        <v/>
      </c>
      <c r="Q9" s="481" t="str">
        <f t="shared" si="1"/>
        <v/>
      </c>
    </row>
    <row r="10" spans="2:17" x14ac:dyDescent="0.25">
      <c r="B10" s="521" t="s">
        <v>919</v>
      </c>
      <c r="C10" s="526" t="s">
        <v>57</v>
      </c>
      <c r="D10" s="655"/>
      <c r="E10" s="655"/>
      <c r="F10" s="655"/>
      <c r="G10" s="655"/>
      <c r="H10" s="655"/>
      <c r="I10" s="655"/>
      <c r="J10" s="655"/>
      <c r="K10" s="655"/>
      <c r="L10" s="655"/>
      <c r="M10" s="655"/>
      <c r="N10" s="655"/>
      <c r="O10" s="655"/>
      <c r="P10" s="482" t="str">
        <f t="shared" si="0"/>
        <v/>
      </c>
      <c r="Q10" s="481" t="str">
        <f t="shared" si="1"/>
        <v/>
      </c>
    </row>
    <row r="11" spans="2:17" x14ac:dyDescent="0.25">
      <c r="B11" s="521" t="s">
        <v>920</v>
      </c>
      <c r="C11" s="526" t="s">
        <v>58</v>
      </c>
      <c r="D11" s="655"/>
      <c r="E11" s="655"/>
      <c r="F11" s="655"/>
      <c r="G11" s="655"/>
      <c r="H11" s="655"/>
      <c r="I11" s="655"/>
      <c r="J11" s="655"/>
      <c r="K11" s="655"/>
      <c r="L11" s="655"/>
      <c r="M11" s="655"/>
      <c r="N11" s="655"/>
      <c r="O11" s="655"/>
      <c r="P11" s="482" t="str">
        <f t="shared" si="0"/>
        <v/>
      </c>
      <c r="Q11" s="481" t="str">
        <f t="shared" si="1"/>
        <v/>
      </c>
    </row>
    <row r="12" spans="2:17" x14ac:dyDescent="0.25">
      <c r="B12" s="521" t="s">
        <v>921</v>
      </c>
      <c r="C12" s="526" t="s">
        <v>60</v>
      </c>
      <c r="D12" s="655"/>
      <c r="E12" s="655"/>
      <c r="F12" s="655"/>
      <c r="G12" s="655"/>
      <c r="H12" s="655"/>
      <c r="I12" s="655"/>
      <c r="J12" s="655"/>
      <c r="K12" s="655"/>
      <c r="L12" s="655"/>
      <c r="M12" s="655"/>
      <c r="N12" s="655"/>
      <c r="O12" s="655"/>
      <c r="P12" s="482" t="str">
        <f t="shared" si="0"/>
        <v/>
      </c>
      <c r="Q12" s="481" t="str">
        <f t="shared" si="1"/>
        <v/>
      </c>
    </row>
    <row r="13" spans="2:17" x14ac:dyDescent="0.25">
      <c r="B13" s="521" t="s">
        <v>922</v>
      </c>
      <c r="C13" s="526" t="s">
        <v>59</v>
      </c>
      <c r="D13" s="655"/>
      <c r="E13" s="655"/>
      <c r="F13" s="655"/>
      <c r="G13" s="655"/>
      <c r="H13" s="655"/>
      <c r="I13" s="655"/>
      <c r="J13" s="655"/>
      <c r="K13" s="655"/>
      <c r="L13" s="655"/>
      <c r="M13" s="655"/>
      <c r="N13" s="655"/>
      <c r="O13" s="655"/>
      <c r="P13" s="482" t="str">
        <f t="shared" si="0"/>
        <v/>
      </c>
      <c r="Q13" s="481" t="str">
        <f t="shared" si="1"/>
        <v/>
      </c>
    </row>
    <row r="14" spans="2:17" ht="15.75" thickBot="1" x14ac:dyDescent="0.3">
      <c r="B14" s="612" t="s">
        <v>1875</v>
      </c>
      <c r="C14" s="589" t="s">
        <v>33</v>
      </c>
      <c r="D14" s="659"/>
      <c r="E14" s="659"/>
      <c r="F14" s="659"/>
      <c r="G14" s="659"/>
      <c r="H14" s="659"/>
      <c r="I14" s="659"/>
      <c r="J14" s="659"/>
      <c r="K14" s="659"/>
      <c r="L14" s="659"/>
      <c r="M14" s="659"/>
      <c r="N14" s="659"/>
      <c r="O14" s="659"/>
      <c r="P14" s="482" t="str">
        <f t="shared" si="0"/>
        <v/>
      </c>
      <c r="Q14" s="481" t="str">
        <f t="shared" si="1"/>
        <v/>
      </c>
    </row>
    <row r="15" spans="2:17" x14ac:dyDescent="0.25">
      <c r="B15" s="518" t="s">
        <v>923</v>
      </c>
      <c r="C15" s="637" t="s">
        <v>924</v>
      </c>
      <c r="D15" s="712"/>
      <c r="E15" s="712"/>
      <c r="F15" s="712"/>
      <c r="G15" s="712"/>
      <c r="H15" s="712"/>
      <c r="I15" s="712"/>
      <c r="J15" s="712"/>
      <c r="K15" s="712"/>
      <c r="L15" s="712"/>
      <c r="M15" s="712"/>
      <c r="N15" s="712"/>
      <c r="O15" s="712"/>
      <c r="P15" s="482" t="str">
        <f t="shared" si="0"/>
        <v/>
      </c>
      <c r="Q15" s="481" t="str">
        <f t="shared" si="1"/>
        <v/>
      </c>
    </row>
    <row r="16" spans="2:17" x14ac:dyDescent="0.25">
      <c r="B16" s="521" t="s">
        <v>925</v>
      </c>
      <c r="C16" s="526" t="s">
        <v>55</v>
      </c>
      <c r="D16" s="655"/>
      <c r="E16" s="655"/>
      <c r="F16" s="655"/>
      <c r="G16" s="655"/>
      <c r="H16" s="655"/>
      <c r="I16" s="655"/>
      <c r="J16" s="655"/>
      <c r="K16" s="655"/>
      <c r="L16" s="655"/>
      <c r="M16" s="655"/>
      <c r="N16" s="655"/>
      <c r="O16" s="655"/>
      <c r="P16" s="482" t="str">
        <f t="shared" si="0"/>
        <v/>
      </c>
      <c r="Q16" s="481" t="str">
        <f t="shared" si="1"/>
        <v/>
      </c>
    </row>
    <row r="17" spans="2:17" x14ac:dyDescent="0.25">
      <c r="B17" s="521" t="s">
        <v>926</v>
      </c>
      <c r="C17" s="526" t="s">
        <v>56</v>
      </c>
      <c r="D17" s="655"/>
      <c r="E17" s="655"/>
      <c r="F17" s="655"/>
      <c r="G17" s="655"/>
      <c r="H17" s="655"/>
      <c r="I17" s="655"/>
      <c r="J17" s="655"/>
      <c r="K17" s="655"/>
      <c r="L17" s="655"/>
      <c r="M17" s="655"/>
      <c r="N17" s="655"/>
      <c r="O17" s="655"/>
      <c r="P17" s="482" t="str">
        <f t="shared" si="0"/>
        <v/>
      </c>
      <c r="Q17" s="481" t="str">
        <f t="shared" si="1"/>
        <v/>
      </c>
    </row>
    <row r="18" spans="2:17" x14ac:dyDescent="0.25">
      <c r="B18" s="521" t="s">
        <v>927</v>
      </c>
      <c r="C18" s="526" t="s">
        <v>57</v>
      </c>
      <c r="D18" s="655"/>
      <c r="E18" s="655"/>
      <c r="F18" s="655"/>
      <c r="G18" s="655"/>
      <c r="H18" s="655"/>
      <c r="I18" s="655"/>
      <c r="J18" s="655"/>
      <c r="K18" s="655"/>
      <c r="L18" s="655"/>
      <c r="M18" s="655"/>
      <c r="N18" s="655"/>
      <c r="O18" s="655"/>
      <c r="P18" s="482" t="str">
        <f t="shared" si="0"/>
        <v/>
      </c>
      <c r="Q18" s="481" t="str">
        <f t="shared" si="1"/>
        <v/>
      </c>
    </row>
    <row r="19" spans="2:17" x14ac:dyDescent="0.25">
      <c r="B19" s="521" t="s">
        <v>928</v>
      </c>
      <c r="C19" s="526" t="s">
        <v>58</v>
      </c>
      <c r="D19" s="655"/>
      <c r="E19" s="655"/>
      <c r="F19" s="655"/>
      <c r="G19" s="655"/>
      <c r="H19" s="655"/>
      <c r="I19" s="655"/>
      <c r="J19" s="655"/>
      <c r="K19" s="655"/>
      <c r="L19" s="655"/>
      <c r="M19" s="655"/>
      <c r="N19" s="655"/>
      <c r="O19" s="655"/>
      <c r="P19" s="482" t="str">
        <f t="shared" si="0"/>
        <v/>
      </c>
      <c r="Q19" s="481" t="str">
        <f t="shared" si="1"/>
        <v/>
      </c>
    </row>
    <row r="20" spans="2:17" x14ac:dyDescent="0.25">
      <c r="B20" s="521" t="s">
        <v>929</v>
      </c>
      <c r="C20" s="526" t="s">
        <v>60</v>
      </c>
      <c r="D20" s="655"/>
      <c r="E20" s="655"/>
      <c r="F20" s="655"/>
      <c r="G20" s="655"/>
      <c r="H20" s="655"/>
      <c r="I20" s="655"/>
      <c r="J20" s="655"/>
      <c r="K20" s="655"/>
      <c r="L20" s="655"/>
      <c r="M20" s="655"/>
      <c r="N20" s="655"/>
      <c r="O20" s="655"/>
      <c r="P20" s="482" t="str">
        <f t="shared" si="0"/>
        <v/>
      </c>
      <c r="Q20" s="481" t="str">
        <f t="shared" si="1"/>
        <v/>
      </c>
    </row>
    <row r="21" spans="2:17" x14ac:dyDescent="0.25">
      <c r="B21" s="521" t="s">
        <v>930</v>
      </c>
      <c r="C21" s="526" t="s">
        <v>59</v>
      </c>
      <c r="D21" s="655"/>
      <c r="E21" s="655"/>
      <c r="F21" s="655"/>
      <c r="G21" s="655"/>
      <c r="H21" s="655"/>
      <c r="I21" s="655"/>
      <c r="J21" s="655"/>
      <c r="K21" s="655"/>
      <c r="L21" s="655"/>
      <c r="M21" s="655"/>
      <c r="N21" s="655"/>
      <c r="O21" s="655"/>
      <c r="P21" s="482" t="str">
        <f t="shared" si="0"/>
        <v/>
      </c>
      <c r="Q21" s="481" t="str">
        <f t="shared" si="1"/>
        <v/>
      </c>
    </row>
    <row r="22" spans="2:17" ht="15.75" thickBot="1" x14ac:dyDescent="0.3">
      <c r="B22" s="574" t="s">
        <v>931</v>
      </c>
      <c r="C22" s="716" t="s">
        <v>33</v>
      </c>
      <c r="D22" s="717"/>
      <c r="E22" s="717"/>
      <c r="F22" s="717"/>
      <c r="G22" s="717"/>
      <c r="H22" s="717"/>
      <c r="I22" s="717"/>
      <c r="J22" s="717"/>
      <c r="K22" s="717"/>
      <c r="L22" s="717"/>
      <c r="M22" s="717"/>
      <c r="N22" s="717"/>
      <c r="O22" s="717"/>
      <c r="P22" s="482" t="str">
        <f t="shared" si="0"/>
        <v/>
      </c>
      <c r="Q22" s="481" t="str">
        <f t="shared" si="1"/>
        <v/>
      </c>
    </row>
    <row r="23" spans="2:17" x14ac:dyDescent="0.25">
      <c r="B23" s="518" t="s">
        <v>932</v>
      </c>
      <c r="C23" s="637" t="s">
        <v>933</v>
      </c>
      <c r="D23" s="712"/>
      <c r="E23" s="712"/>
      <c r="F23" s="712"/>
      <c r="G23" s="712"/>
      <c r="H23" s="712"/>
      <c r="I23" s="712"/>
      <c r="J23" s="712"/>
      <c r="K23" s="712"/>
      <c r="L23" s="712"/>
      <c r="M23" s="712"/>
      <c r="N23" s="712"/>
      <c r="O23" s="712"/>
      <c r="P23" s="482" t="str">
        <f t="shared" si="0"/>
        <v/>
      </c>
      <c r="Q23" s="481" t="str">
        <f t="shared" si="1"/>
        <v/>
      </c>
    </row>
    <row r="24" spans="2:17" x14ac:dyDescent="0.25">
      <c r="B24" s="521" t="s">
        <v>934</v>
      </c>
      <c r="C24" s="526" t="s">
        <v>55</v>
      </c>
      <c r="D24" s="655"/>
      <c r="E24" s="655"/>
      <c r="F24" s="655"/>
      <c r="G24" s="655"/>
      <c r="H24" s="655"/>
      <c r="I24" s="655"/>
      <c r="J24" s="655"/>
      <c r="K24" s="655"/>
      <c r="L24" s="655"/>
      <c r="M24" s="655"/>
      <c r="N24" s="655"/>
      <c r="O24" s="655"/>
      <c r="P24" s="482" t="str">
        <f t="shared" si="0"/>
        <v/>
      </c>
      <c r="Q24" s="481" t="str">
        <f t="shared" si="1"/>
        <v/>
      </c>
    </row>
    <row r="25" spans="2:17" x14ac:dyDescent="0.25">
      <c r="B25" s="521" t="s">
        <v>935</v>
      </c>
      <c r="C25" s="526" t="s">
        <v>56</v>
      </c>
      <c r="D25" s="655"/>
      <c r="E25" s="655"/>
      <c r="F25" s="655"/>
      <c r="G25" s="655"/>
      <c r="H25" s="655"/>
      <c r="I25" s="655"/>
      <c r="J25" s="655"/>
      <c r="K25" s="655"/>
      <c r="L25" s="655"/>
      <c r="M25" s="655"/>
      <c r="N25" s="655"/>
      <c r="O25" s="655"/>
      <c r="P25" s="482" t="str">
        <f t="shared" si="0"/>
        <v/>
      </c>
      <c r="Q25" s="481" t="str">
        <f t="shared" si="1"/>
        <v/>
      </c>
    </row>
    <row r="26" spans="2:17" x14ac:dyDescent="0.25">
      <c r="B26" s="521" t="s">
        <v>936</v>
      </c>
      <c r="C26" s="526" t="s">
        <v>57</v>
      </c>
      <c r="D26" s="655"/>
      <c r="E26" s="655"/>
      <c r="F26" s="655"/>
      <c r="G26" s="655"/>
      <c r="H26" s="655"/>
      <c r="I26" s="655"/>
      <c r="J26" s="655"/>
      <c r="K26" s="655"/>
      <c r="L26" s="655"/>
      <c r="M26" s="655"/>
      <c r="N26" s="655"/>
      <c r="O26" s="655"/>
      <c r="P26" s="482" t="str">
        <f t="shared" si="0"/>
        <v/>
      </c>
      <c r="Q26" s="481" t="str">
        <f t="shared" si="1"/>
        <v/>
      </c>
    </row>
    <row r="27" spans="2:17" x14ac:dyDescent="0.25">
      <c r="B27" s="521" t="s">
        <v>937</v>
      </c>
      <c r="C27" s="526" t="s">
        <v>58</v>
      </c>
      <c r="D27" s="655"/>
      <c r="E27" s="655"/>
      <c r="F27" s="655"/>
      <c r="G27" s="655"/>
      <c r="H27" s="655"/>
      <c r="I27" s="655"/>
      <c r="J27" s="655"/>
      <c r="K27" s="655"/>
      <c r="L27" s="655"/>
      <c r="M27" s="655"/>
      <c r="N27" s="655"/>
      <c r="O27" s="655"/>
      <c r="P27" s="482" t="str">
        <f t="shared" si="0"/>
        <v/>
      </c>
      <c r="Q27" s="481" t="str">
        <f t="shared" si="1"/>
        <v/>
      </c>
    </row>
    <row r="28" spans="2:17" x14ac:dyDescent="0.25">
      <c r="B28" s="521" t="s">
        <v>938</v>
      </c>
      <c r="C28" s="526" t="s">
        <v>60</v>
      </c>
      <c r="D28" s="655"/>
      <c r="E28" s="655"/>
      <c r="F28" s="655"/>
      <c r="G28" s="655"/>
      <c r="H28" s="655"/>
      <c r="I28" s="655"/>
      <c r="J28" s="655"/>
      <c r="K28" s="655"/>
      <c r="L28" s="655"/>
      <c r="M28" s="655"/>
      <c r="N28" s="655"/>
      <c r="O28" s="655"/>
      <c r="P28" s="482" t="str">
        <f t="shared" si="0"/>
        <v/>
      </c>
      <c r="Q28" s="481" t="str">
        <f t="shared" si="1"/>
        <v/>
      </c>
    </row>
    <row r="29" spans="2:17" x14ac:dyDescent="0.25">
      <c r="B29" s="521" t="s">
        <v>939</v>
      </c>
      <c r="C29" s="526" t="s">
        <v>59</v>
      </c>
      <c r="D29" s="655"/>
      <c r="E29" s="655"/>
      <c r="F29" s="655"/>
      <c r="G29" s="655"/>
      <c r="H29" s="655"/>
      <c r="I29" s="655"/>
      <c r="J29" s="655"/>
      <c r="K29" s="655"/>
      <c r="L29" s="655"/>
      <c r="M29" s="655"/>
      <c r="N29" s="655"/>
      <c r="O29" s="655"/>
      <c r="P29" s="482" t="str">
        <f t="shared" si="0"/>
        <v/>
      </c>
      <c r="Q29" s="481" t="str">
        <f t="shared" si="1"/>
        <v/>
      </c>
    </row>
    <row r="30" spans="2:17" ht="15.75" thickBot="1" x14ac:dyDescent="0.3">
      <c r="B30" s="574" t="s">
        <v>1876</v>
      </c>
      <c r="C30" s="716" t="s">
        <v>33</v>
      </c>
      <c r="D30" s="717"/>
      <c r="E30" s="717"/>
      <c r="F30" s="717"/>
      <c r="G30" s="717"/>
      <c r="H30" s="717"/>
      <c r="I30" s="717"/>
      <c r="J30" s="717"/>
      <c r="K30" s="717"/>
      <c r="L30" s="717"/>
      <c r="M30" s="717"/>
      <c r="N30" s="717"/>
      <c r="O30" s="717"/>
      <c r="P30" s="482" t="str">
        <f t="shared" si="0"/>
        <v/>
      </c>
      <c r="Q30" s="481" t="str">
        <f t="shared" si="1"/>
        <v/>
      </c>
    </row>
    <row r="31" spans="2:17" x14ac:dyDescent="0.25">
      <c r="B31" s="518" t="s">
        <v>940</v>
      </c>
      <c r="C31" s="637" t="s">
        <v>941</v>
      </c>
      <c r="D31" s="712"/>
      <c r="E31" s="713"/>
      <c r="F31" s="713"/>
      <c r="G31" s="713"/>
      <c r="H31" s="713"/>
      <c r="I31" s="713"/>
      <c r="J31" s="713"/>
      <c r="K31" s="713"/>
      <c r="L31" s="714"/>
      <c r="M31" s="732"/>
      <c r="N31" s="713"/>
      <c r="O31" s="714"/>
      <c r="P31" s="482" t="str">
        <f t="shared" si="0"/>
        <v/>
      </c>
      <c r="Q31" s="481" t="str">
        <f t="shared" si="1"/>
        <v/>
      </c>
    </row>
    <row r="32" spans="2:17" x14ac:dyDescent="0.25">
      <c r="B32" s="521" t="s">
        <v>942</v>
      </c>
      <c r="C32" s="526" t="s">
        <v>55</v>
      </c>
      <c r="D32" s="655"/>
      <c r="E32" s="610"/>
      <c r="F32" s="610"/>
      <c r="G32" s="610"/>
      <c r="H32" s="610"/>
      <c r="I32" s="610"/>
      <c r="J32" s="610"/>
      <c r="K32" s="610"/>
      <c r="L32" s="600"/>
      <c r="M32" s="548"/>
      <c r="N32" s="610"/>
      <c r="O32" s="600"/>
      <c r="P32" s="482" t="str">
        <f t="shared" si="0"/>
        <v/>
      </c>
      <c r="Q32" s="481" t="str">
        <f t="shared" si="1"/>
        <v/>
      </c>
    </row>
    <row r="33" spans="2:17" x14ac:dyDescent="0.25">
      <c r="B33" s="521" t="s">
        <v>943</v>
      </c>
      <c r="C33" s="526" t="s">
        <v>56</v>
      </c>
      <c r="D33" s="655"/>
      <c r="E33" s="610"/>
      <c r="F33" s="610"/>
      <c r="G33" s="610"/>
      <c r="H33" s="610"/>
      <c r="I33" s="610"/>
      <c r="J33" s="610"/>
      <c r="K33" s="610"/>
      <c r="L33" s="600"/>
      <c r="M33" s="548"/>
      <c r="N33" s="610"/>
      <c r="O33" s="600"/>
      <c r="P33" s="482" t="str">
        <f t="shared" si="0"/>
        <v/>
      </c>
      <c r="Q33" s="481" t="str">
        <f t="shared" si="1"/>
        <v/>
      </c>
    </row>
    <row r="34" spans="2:17" x14ac:dyDescent="0.25">
      <c r="B34" s="521" t="s">
        <v>944</v>
      </c>
      <c r="C34" s="526" t="s">
        <v>57</v>
      </c>
      <c r="D34" s="655"/>
      <c r="E34" s="610"/>
      <c r="F34" s="610"/>
      <c r="G34" s="610"/>
      <c r="H34" s="610"/>
      <c r="I34" s="610"/>
      <c r="J34" s="610"/>
      <c r="K34" s="610"/>
      <c r="L34" s="600"/>
      <c r="M34" s="548"/>
      <c r="N34" s="610"/>
      <c r="O34" s="600"/>
      <c r="P34" s="482" t="str">
        <f t="shared" si="0"/>
        <v/>
      </c>
      <c r="Q34" s="481" t="str">
        <f t="shared" si="1"/>
        <v/>
      </c>
    </row>
    <row r="35" spans="2:17" x14ac:dyDescent="0.25">
      <c r="B35" s="521" t="s">
        <v>945</v>
      </c>
      <c r="C35" s="526" t="s">
        <v>58</v>
      </c>
      <c r="D35" s="655"/>
      <c r="E35" s="610"/>
      <c r="F35" s="610"/>
      <c r="G35" s="610"/>
      <c r="H35" s="610"/>
      <c r="I35" s="610"/>
      <c r="J35" s="610"/>
      <c r="K35" s="610"/>
      <c r="L35" s="600"/>
      <c r="M35" s="548"/>
      <c r="N35" s="610"/>
      <c r="O35" s="600"/>
      <c r="P35" s="482" t="str">
        <f t="shared" si="0"/>
        <v/>
      </c>
      <c r="Q35" s="481" t="str">
        <f t="shared" si="1"/>
        <v/>
      </c>
    </row>
    <row r="36" spans="2:17" x14ac:dyDescent="0.25">
      <c r="B36" s="521" t="s">
        <v>946</v>
      </c>
      <c r="C36" s="526" t="s">
        <v>60</v>
      </c>
      <c r="D36" s="655"/>
      <c r="E36" s="610"/>
      <c r="F36" s="610"/>
      <c r="G36" s="610"/>
      <c r="H36" s="610"/>
      <c r="I36" s="610"/>
      <c r="J36" s="610"/>
      <c r="K36" s="610"/>
      <c r="L36" s="600"/>
      <c r="M36" s="548"/>
      <c r="N36" s="610"/>
      <c r="O36" s="600"/>
      <c r="P36" s="482" t="str">
        <f t="shared" si="0"/>
        <v/>
      </c>
      <c r="Q36" s="481" t="str">
        <f t="shared" si="1"/>
        <v/>
      </c>
    </row>
    <row r="37" spans="2:17" x14ac:dyDescent="0.25">
      <c r="B37" s="521" t="s">
        <v>947</v>
      </c>
      <c r="C37" s="526" t="s">
        <v>59</v>
      </c>
      <c r="D37" s="655"/>
      <c r="E37" s="610"/>
      <c r="F37" s="610"/>
      <c r="G37" s="610"/>
      <c r="H37" s="610"/>
      <c r="I37" s="610"/>
      <c r="J37" s="610"/>
      <c r="K37" s="610"/>
      <c r="L37" s="600"/>
      <c r="M37" s="548"/>
      <c r="N37" s="610"/>
      <c r="O37" s="600"/>
      <c r="P37" s="482" t="str">
        <f t="shared" si="0"/>
        <v/>
      </c>
      <c r="Q37" s="481" t="str">
        <f t="shared" si="1"/>
        <v/>
      </c>
    </row>
    <row r="38" spans="2:17" ht="15.75" thickBot="1" x14ac:dyDescent="0.3">
      <c r="B38" s="574" t="s">
        <v>948</v>
      </c>
      <c r="C38" s="716" t="s">
        <v>33</v>
      </c>
      <c r="D38" s="717"/>
      <c r="E38" s="733"/>
      <c r="F38" s="733"/>
      <c r="G38" s="733"/>
      <c r="H38" s="733"/>
      <c r="I38" s="733"/>
      <c r="J38" s="733"/>
      <c r="K38" s="733"/>
      <c r="L38" s="734"/>
      <c r="M38" s="549"/>
      <c r="N38" s="733"/>
      <c r="O38" s="734"/>
      <c r="P38" s="482" t="str">
        <f t="shared" si="0"/>
        <v/>
      </c>
      <c r="Q38" s="481" t="str">
        <f t="shared" si="1"/>
        <v/>
      </c>
    </row>
    <row r="39" spans="2:17" ht="15.75" thickBot="1" x14ac:dyDescent="0.3">
      <c r="B39" s="541" t="s">
        <v>949</v>
      </c>
      <c r="C39" s="592" t="s">
        <v>84</v>
      </c>
      <c r="D39" s="661"/>
      <c r="E39" s="661"/>
      <c r="F39" s="661"/>
      <c r="G39" s="661"/>
      <c r="H39" s="661"/>
      <c r="I39" s="661"/>
      <c r="J39" s="661"/>
      <c r="K39" s="661"/>
      <c r="L39" s="661"/>
      <c r="M39" s="661"/>
      <c r="N39" s="661"/>
      <c r="O39" s="661"/>
      <c r="P39" s="482" t="str">
        <f t="shared" si="0"/>
        <v/>
      </c>
      <c r="Q39" s="481" t="str">
        <f t="shared" si="1"/>
        <v/>
      </c>
    </row>
    <row r="41" spans="2:17" x14ac:dyDescent="0.25">
      <c r="C41" s="2" t="s">
        <v>1827</v>
      </c>
    </row>
    <row r="42" spans="2:17" x14ac:dyDescent="0.25">
      <c r="C42" t="s">
        <v>916</v>
      </c>
      <c r="D42" s="481" t="str">
        <f>IF(D7="","",IF(ROUND(SUM(D8:D14),2)=ROUND(D7,2),"OK","Błąd sumy częściowej"))</f>
        <v/>
      </c>
      <c r="E42" s="481" t="str">
        <f t="shared" ref="E42:O42" si="2">IF(E7="","",IF(ROUND(SUM(E8:E14),2)=ROUND(E7,2),"OK","Błąd sumy częściowej"))</f>
        <v/>
      </c>
      <c r="F42" s="481" t="str">
        <f t="shared" si="2"/>
        <v/>
      </c>
      <c r="G42" s="481" t="str">
        <f t="shared" si="2"/>
        <v/>
      </c>
      <c r="H42" s="481" t="str">
        <f t="shared" si="2"/>
        <v/>
      </c>
      <c r="I42" s="481" t="str">
        <f t="shared" si="2"/>
        <v/>
      </c>
      <c r="J42" s="481" t="str">
        <f t="shared" si="2"/>
        <v/>
      </c>
      <c r="K42" s="481" t="str">
        <f t="shared" si="2"/>
        <v/>
      </c>
      <c r="L42" s="481" t="str">
        <f t="shared" si="2"/>
        <v/>
      </c>
      <c r="M42" s="481" t="str">
        <f t="shared" si="2"/>
        <v/>
      </c>
      <c r="N42" s="481" t="str">
        <f t="shared" si="2"/>
        <v/>
      </c>
      <c r="O42" s="481" t="str">
        <f t="shared" si="2"/>
        <v/>
      </c>
    </row>
    <row r="43" spans="2:17" x14ac:dyDescent="0.25">
      <c r="C43" t="s">
        <v>923</v>
      </c>
      <c r="D43" s="481" t="str">
        <f>IF(D15="","",IF(ROUND(SUM(D16:D22),2)=ROUND(D15,2),"OK","Błąd sumy częściowej"))</f>
        <v/>
      </c>
      <c r="E43" s="481" t="str">
        <f t="shared" ref="E43:O43" si="3">IF(E15="","",IF(ROUND(SUM(E16:E22),2)=ROUND(E15,2),"OK","Błąd sumy częściowej"))</f>
        <v/>
      </c>
      <c r="F43" s="481" t="str">
        <f t="shared" si="3"/>
        <v/>
      </c>
      <c r="G43" s="481" t="str">
        <f t="shared" si="3"/>
        <v/>
      </c>
      <c r="H43" s="481" t="str">
        <f t="shared" si="3"/>
        <v/>
      </c>
      <c r="I43" s="481" t="str">
        <f t="shared" si="3"/>
        <v/>
      </c>
      <c r="J43" s="481" t="str">
        <f t="shared" si="3"/>
        <v/>
      </c>
      <c r="K43" s="481" t="str">
        <f t="shared" si="3"/>
        <v/>
      </c>
      <c r="L43" s="481" t="str">
        <f t="shared" si="3"/>
        <v/>
      </c>
      <c r="M43" s="481" t="str">
        <f t="shared" si="3"/>
        <v/>
      </c>
      <c r="N43" s="481" t="str">
        <f t="shared" si="3"/>
        <v/>
      </c>
      <c r="O43" s="481" t="str">
        <f t="shared" si="3"/>
        <v/>
      </c>
    </row>
    <row r="44" spans="2:17" x14ac:dyDescent="0.25">
      <c r="C44" t="s">
        <v>932</v>
      </c>
      <c r="D44" s="481" t="str">
        <f>IF(D23="","",IF(ROUND(SUM(D24:D30),2)=ROUND(D23,2),"OK","Błąd sumy częściowej"))</f>
        <v/>
      </c>
      <c r="E44" s="481" t="str">
        <f t="shared" ref="E44:O44" si="4">IF(E23="","",IF(ROUND(SUM(E24:E30),2)=ROUND(E23,2),"OK","Błąd sumy częściowej"))</f>
        <v/>
      </c>
      <c r="F44" s="481" t="str">
        <f t="shared" si="4"/>
        <v/>
      </c>
      <c r="G44" s="481" t="str">
        <f t="shared" si="4"/>
        <v/>
      </c>
      <c r="H44" s="481" t="str">
        <f t="shared" si="4"/>
        <v/>
      </c>
      <c r="I44" s="481" t="str">
        <f t="shared" si="4"/>
        <v/>
      </c>
      <c r="J44" s="481" t="str">
        <f t="shared" si="4"/>
        <v/>
      </c>
      <c r="K44" s="481" t="str">
        <f t="shared" si="4"/>
        <v/>
      </c>
      <c r="L44" s="481" t="str">
        <f t="shared" si="4"/>
        <v/>
      </c>
      <c r="M44" s="481" t="str">
        <f t="shared" si="4"/>
        <v/>
      </c>
      <c r="N44" s="481" t="str">
        <f t="shared" si="4"/>
        <v/>
      </c>
      <c r="O44" s="481" t="str">
        <f t="shared" si="4"/>
        <v/>
      </c>
    </row>
    <row r="45" spans="2:17" x14ac:dyDescent="0.25">
      <c r="C45" t="s">
        <v>940</v>
      </c>
      <c r="D45" s="481" t="str">
        <f>IF(D31="","",IF(ROUND(SUM(D32:D38),2)=ROUND(D31,2),"OK","Błąd sumy częściowej"))</f>
        <v/>
      </c>
      <c r="E45" s="481" t="str">
        <f t="shared" ref="E45:O45" si="5">IF(E31="","",IF(ROUND(SUM(E32:E38),2)=ROUND(E31,2),"OK","Błąd sumy częściowej"))</f>
        <v/>
      </c>
      <c r="F45" s="481" t="str">
        <f t="shared" si="5"/>
        <v/>
      </c>
      <c r="G45" s="481" t="str">
        <f t="shared" si="5"/>
        <v/>
      </c>
      <c r="H45" s="481" t="str">
        <f t="shared" si="5"/>
        <v/>
      </c>
      <c r="I45" s="481" t="str">
        <f t="shared" si="5"/>
        <v/>
      </c>
      <c r="J45" s="481" t="str">
        <f t="shared" si="5"/>
        <v/>
      </c>
      <c r="K45" s="481" t="str">
        <f t="shared" si="5"/>
        <v/>
      </c>
      <c r="L45" s="481" t="str">
        <f t="shared" si="5"/>
        <v/>
      </c>
      <c r="M45" s="481" t="str">
        <f t="shared" si="5"/>
        <v/>
      </c>
      <c r="N45" s="481" t="str">
        <f t="shared" si="5"/>
        <v/>
      </c>
      <c r="O45" s="481" t="str">
        <f t="shared" si="5"/>
        <v/>
      </c>
    </row>
    <row r="46" spans="2:17" x14ac:dyDescent="0.25">
      <c r="C46" t="s">
        <v>949</v>
      </c>
      <c r="D46" s="481" t="str">
        <f>IF(D39="","",IF(ROUND(SUM(D7,D15,D23,D31),2)=ROUND(D39,2),"OK","Błąd sumy częściowej"))</f>
        <v/>
      </c>
      <c r="E46" s="481" t="str">
        <f t="shared" ref="E46:O46" si="6">IF(E39="","",IF(ROUND(SUM(E7,E15,E23,E31),2)=ROUND(E39,2),"OK","Błąd sumy częściowej"))</f>
        <v/>
      </c>
      <c r="F46" s="481" t="str">
        <f t="shared" si="6"/>
        <v/>
      </c>
      <c r="G46" s="481" t="str">
        <f t="shared" si="6"/>
        <v/>
      </c>
      <c r="H46" s="481" t="str">
        <f t="shared" si="6"/>
        <v/>
      </c>
      <c r="I46" s="481" t="str">
        <f t="shared" si="6"/>
        <v/>
      </c>
      <c r="J46" s="481" t="str">
        <f t="shared" si="6"/>
        <v/>
      </c>
      <c r="K46" s="481" t="str">
        <f t="shared" si="6"/>
        <v/>
      </c>
      <c r="L46" s="481" t="str">
        <f t="shared" si="6"/>
        <v/>
      </c>
      <c r="M46" s="481" t="str">
        <f t="shared" si="6"/>
        <v/>
      </c>
      <c r="N46" s="481" t="str">
        <f t="shared" si="6"/>
        <v/>
      </c>
      <c r="O46" s="481" t="str">
        <f t="shared" si="6"/>
        <v/>
      </c>
    </row>
    <row r="48" spans="2:17" x14ac:dyDescent="0.25">
      <c r="C48" s="14" t="s">
        <v>1852</v>
      </c>
      <c r="D48" s="481" t="str">
        <f>IF(COUNTBLANK(P7:P39)=33,"",IF(AND(COUNTIF(P7:P39,"Weryfikacja wiersza OK")=33,COUNTIF(D42:O46,"OK")=60,COUNTIF(Q7:Q39,"OK")=33),"Arkusz jest zwalidowany poprawnie","Arkusz jest niepoprawny"))</f>
        <v/>
      </c>
    </row>
  </sheetData>
  <mergeCells count="5">
    <mergeCell ref="B4:C6"/>
    <mergeCell ref="D4:L4"/>
    <mergeCell ref="M4:M5"/>
    <mergeCell ref="N4:N5"/>
    <mergeCell ref="O4:O5"/>
  </mergeCells>
  <conditionalFormatting sqref="P7:P39">
    <cfRule type="containsText" dxfId="89" priority="4" operator="containsText" text="Weryfikacja wiersza OK">
      <formula>NOT(ISERROR(SEARCH("Weryfikacja wiersza OK",P7)))</formula>
    </cfRule>
  </conditionalFormatting>
  <conditionalFormatting sqref="D42:O46">
    <cfRule type="containsText" dxfId="88" priority="3" operator="containsText" text="OK">
      <formula>NOT(ISERROR(SEARCH("OK",D42)))</formula>
    </cfRule>
  </conditionalFormatting>
  <conditionalFormatting sqref="Q7:Q39">
    <cfRule type="containsText" dxfId="87" priority="2" operator="containsText" text="OK">
      <formula>NOT(ISERROR(SEARCH("OK",Q7)))</formula>
    </cfRule>
  </conditionalFormatting>
  <conditionalFormatting sqref="D48">
    <cfRule type="containsText" dxfId="86" priority="1" operator="containsText" text="Arkusz jest zwalidowany poprawnie">
      <formula>NOT(ISERROR(SEARCH("Arkusz jest zwalidowany poprawnie",D48)))</formula>
    </cfRule>
  </conditionalFormatting>
  <pageMargins left="0.7" right="0.7" top="0.75" bottom="0.75" header="0.3" footer="0.3"/>
  <pageSetup paperSize="9" orientation="portrait" r:id="rId1"/>
  <ignoredErrors>
    <ignoredError sqref="D43" formula="1"/>
    <ignoredError sqref="N43:N44 K44 E45:F45 G45:H45 I45:O45 Q31:Q38" formulaRange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8"/>
  <sheetViews>
    <sheetView workbookViewId="0">
      <selection activeCell="D6" sqref="D6:I13"/>
    </sheetView>
  </sheetViews>
  <sheetFormatPr defaultRowHeight="15" x14ac:dyDescent="0.25"/>
  <cols>
    <col min="2" max="2" width="12.5703125" customWidth="1"/>
    <col min="3" max="3" width="37" customWidth="1"/>
    <col min="4" max="5" width="13.5703125" customWidth="1"/>
    <col min="6" max="7" width="16.42578125" customWidth="1"/>
    <col min="8" max="9" width="13.5703125" customWidth="1"/>
    <col min="10" max="10" width="22" bestFit="1" customWidth="1"/>
  </cols>
  <sheetData>
    <row r="1" spans="2:10" ht="15.75" x14ac:dyDescent="0.25">
      <c r="B1" s="1" t="s">
        <v>1</v>
      </c>
      <c r="I1" s="2" t="s">
        <v>1606</v>
      </c>
    </row>
    <row r="2" spans="2:10" x14ac:dyDescent="0.25">
      <c r="B2" s="672" t="s">
        <v>972</v>
      </c>
      <c r="C2" s="234"/>
      <c r="D2" s="234"/>
      <c r="E2" s="234"/>
      <c r="F2" s="234"/>
      <c r="G2" s="234"/>
      <c r="H2" s="234"/>
      <c r="I2" s="234"/>
    </row>
    <row r="3" spans="2:10" ht="15.75" thickBot="1" x14ac:dyDescent="0.3">
      <c r="B3" s="234"/>
      <c r="C3" s="234"/>
      <c r="D3" s="234"/>
      <c r="E3" s="234"/>
      <c r="F3" s="234"/>
      <c r="G3" s="234"/>
      <c r="H3" s="234"/>
      <c r="I3" s="234"/>
    </row>
    <row r="4" spans="2:10" ht="75" x14ac:dyDescent="0.25">
      <c r="B4" s="1001"/>
      <c r="C4" s="1002"/>
      <c r="D4" s="620" t="s">
        <v>957</v>
      </c>
      <c r="E4" s="621" t="s">
        <v>958</v>
      </c>
      <c r="F4" s="621" t="s">
        <v>959</v>
      </c>
      <c r="G4" s="621" t="s">
        <v>960</v>
      </c>
      <c r="H4" s="621" t="s">
        <v>961</v>
      </c>
      <c r="I4" s="622" t="s">
        <v>962</v>
      </c>
    </row>
    <row r="5" spans="2:10" ht="15.75" thickBot="1" x14ac:dyDescent="0.3">
      <c r="B5" s="1003"/>
      <c r="C5" s="1004"/>
      <c r="D5" s="723" t="s">
        <v>126</v>
      </c>
      <c r="E5" s="608" t="s">
        <v>127</v>
      </c>
      <c r="F5" s="724" t="s">
        <v>128</v>
      </c>
      <c r="G5" s="724" t="s">
        <v>129</v>
      </c>
      <c r="H5" s="724" t="s">
        <v>134</v>
      </c>
      <c r="I5" s="725" t="s">
        <v>130</v>
      </c>
    </row>
    <row r="6" spans="2:10" x14ac:dyDescent="0.25">
      <c r="B6" s="564" t="s">
        <v>963</v>
      </c>
      <c r="C6" s="565" t="s">
        <v>964</v>
      </c>
      <c r="D6" s="547"/>
      <c r="E6" s="609"/>
      <c r="F6" s="741"/>
      <c r="G6" s="741"/>
      <c r="H6" s="741"/>
      <c r="I6" s="736"/>
      <c r="J6" s="136" t="str">
        <f>IF(COUNTBLANK(D6:I6)=6,"",IF(COUNTBLANK(D6:I6)=0, "Weryfikacja wiersza OK", "Należy wypełnić wszystkie pola w bieżącym wierszu"))</f>
        <v/>
      </c>
    </row>
    <row r="7" spans="2:10" x14ac:dyDescent="0.25">
      <c r="B7" s="566" t="s">
        <v>965</v>
      </c>
      <c r="C7" s="526" t="s">
        <v>55</v>
      </c>
      <c r="D7" s="628"/>
      <c r="E7" s="610"/>
      <c r="F7" s="737"/>
      <c r="G7" s="737"/>
      <c r="H7" s="737"/>
      <c r="I7" s="629"/>
      <c r="J7" s="136" t="str">
        <f t="shared" ref="J7:J13" si="0">IF(COUNTBLANK(D7:I7)=6,"",IF(COUNTBLANK(D7:I7)=0, "Weryfikacja wiersza OK", "Należy wypełnić wszystkie pola w bieżącym wierszu"))</f>
        <v/>
      </c>
    </row>
    <row r="8" spans="2:10" x14ac:dyDescent="0.25">
      <c r="B8" s="566" t="s">
        <v>966</v>
      </c>
      <c r="C8" s="526" t="s">
        <v>56</v>
      </c>
      <c r="D8" s="628"/>
      <c r="E8" s="610"/>
      <c r="F8" s="737"/>
      <c r="G8" s="737"/>
      <c r="H8" s="737"/>
      <c r="I8" s="629"/>
      <c r="J8" s="136" t="str">
        <f t="shared" si="0"/>
        <v/>
      </c>
    </row>
    <row r="9" spans="2:10" x14ac:dyDescent="0.25">
      <c r="B9" s="566" t="s">
        <v>967</v>
      </c>
      <c r="C9" s="526" t="s">
        <v>57</v>
      </c>
      <c r="D9" s="628"/>
      <c r="E9" s="610"/>
      <c r="F9" s="737"/>
      <c r="G9" s="737"/>
      <c r="H9" s="737"/>
      <c r="I9" s="629"/>
      <c r="J9" s="136" t="str">
        <f t="shared" si="0"/>
        <v/>
      </c>
    </row>
    <row r="10" spans="2:10" x14ac:dyDescent="0.25">
      <c r="B10" s="566" t="s">
        <v>968</v>
      </c>
      <c r="C10" s="526" t="s">
        <v>58</v>
      </c>
      <c r="D10" s="628"/>
      <c r="E10" s="610"/>
      <c r="F10" s="737"/>
      <c r="G10" s="737"/>
      <c r="H10" s="737"/>
      <c r="I10" s="629"/>
      <c r="J10" s="136" t="str">
        <f t="shared" si="0"/>
        <v/>
      </c>
    </row>
    <row r="11" spans="2:10" x14ac:dyDescent="0.25">
      <c r="B11" s="566" t="s">
        <v>969</v>
      </c>
      <c r="C11" s="526" t="s">
        <v>60</v>
      </c>
      <c r="D11" s="628"/>
      <c r="E11" s="610"/>
      <c r="F11" s="737"/>
      <c r="G11" s="737"/>
      <c r="H11" s="737"/>
      <c r="I11" s="629"/>
      <c r="J11" s="136" t="str">
        <f t="shared" si="0"/>
        <v/>
      </c>
    </row>
    <row r="12" spans="2:10" ht="30" x14ac:dyDescent="0.25">
      <c r="B12" s="566" t="s">
        <v>970</v>
      </c>
      <c r="C12" s="526" t="s">
        <v>59</v>
      </c>
      <c r="D12" s="628"/>
      <c r="E12" s="610"/>
      <c r="F12" s="737"/>
      <c r="G12" s="737"/>
      <c r="H12" s="737"/>
      <c r="I12" s="629"/>
      <c r="J12" s="136" t="str">
        <f t="shared" si="0"/>
        <v/>
      </c>
    </row>
    <row r="13" spans="2:10" ht="15.75" thickBot="1" x14ac:dyDescent="0.3">
      <c r="B13" s="567" t="s">
        <v>971</v>
      </c>
      <c r="C13" s="716" t="s">
        <v>33</v>
      </c>
      <c r="D13" s="742"/>
      <c r="E13" s="733"/>
      <c r="F13" s="743"/>
      <c r="G13" s="743"/>
      <c r="H13" s="743"/>
      <c r="I13" s="744"/>
      <c r="J13" s="136" t="str">
        <f t="shared" si="0"/>
        <v/>
      </c>
    </row>
    <row r="15" spans="2:10" x14ac:dyDescent="0.25">
      <c r="C15" s="2" t="s">
        <v>1827</v>
      </c>
    </row>
    <row r="16" spans="2:10" x14ac:dyDescent="0.25">
      <c r="C16" t="s">
        <v>963</v>
      </c>
      <c r="D16" s="481" t="str">
        <f>IF(D6="","",IF(ROUND(SUM(D7:D13),2)=ROUND(D6,2),"OK","Błąd sumy częściowej"))</f>
        <v/>
      </c>
      <c r="E16" s="481" t="str">
        <f t="shared" ref="E16:I16" si="1">IF(E6="","",IF(ROUND(SUM(E7:E13),2)=ROUND(E6,2),"OK","Błąd sumy częściowej"))</f>
        <v/>
      </c>
      <c r="F16" s="481" t="str">
        <f t="shared" si="1"/>
        <v/>
      </c>
      <c r="G16" s="481" t="str">
        <f t="shared" si="1"/>
        <v/>
      </c>
      <c r="H16" s="481" t="str">
        <f t="shared" si="1"/>
        <v/>
      </c>
      <c r="I16" s="481" t="str">
        <f t="shared" si="1"/>
        <v/>
      </c>
    </row>
    <row r="18" spans="3:4" x14ac:dyDescent="0.25">
      <c r="C18" s="14" t="s">
        <v>1852</v>
      </c>
      <c r="D18" s="481" t="str">
        <f>IF(COUNTBLANK(J6:J13)=8,"",IF(AND(COUNTIF(J6:J13,"Weryfikacja wiersza OK")=8,COUNTIF(D16:I16,"OK")=6),"Arkusz jest zwalidowany poprawnie","Arkusz jest niepoprawny"))</f>
        <v/>
      </c>
    </row>
  </sheetData>
  <mergeCells count="1">
    <mergeCell ref="B4:C5"/>
  </mergeCells>
  <conditionalFormatting sqref="J6:J13">
    <cfRule type="containsText" dxfId="85" priority="3" operator="containsText" text="Weryfikacja wiersza OK">
      <formula>NOT(ISERROR(SEARCH("Weryfikacja wiersza OK",J6)))</formula>
    </cfRule>
  </conditionalFormatting>
  <conditionalFormatting sqref="D16:I16">
    <cfRule type="containsText" dxfId="84" priority="2" operator="containsText" text="OK">
      <formula>NOT(ISERROR(SEARCH("OK",D16)))</formula>
    </cfRule>
  </conditionalFormatting>
  <conditionalFormatting sqref="D18">
    <cfRule type="containsText" dxfId="83" priority="1" operator="containsText" text="Arkusz jest zwalidowany poprawnie">
      <formula>NOT(ISERROR(SEARCH("Arkusz jest zwalidowany poprawnie",D18)))</formula>
    </cfRule>
  </conditionalFormatting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8"/>
  <sheetViews>
    <sheetView workbookViewId="0">
      <selection activeCell="D6" sqref="D6:G13"/>
    </sheetView>
  </sheetViews>
  <sheetFormatPr defaultRowHeight="15" x14ac:dyDescent="0.25"/>
  <cols>
    <col min="2" max="2" width="13.5703125" customWidth="1"/>
    <col min="3" max="3" width="42.5703125" customWidth="1"/>
    <col min="4" max="7" width="13.5703125" customWidth="1"/>
    <col min="8" max="8" width="17.28515625" customWidth="1"/>
  </cols>
  <sheetData>
    <row r="1" spans="2:8" ht="15.75" x14ac:dyDescent="0.25">
      <c r="B1" s="1" t="s">
        <v>1</v>
      </c>
      <c r="G1" s="2" t="s">
        <v>1606</v>
      </c>
    </row>
    <row r="2" spans="2:8" x14ac:dyDescent="0.25">
      <c r="B2" s="672" t="s">
        <v>985</v>
      </c>
      <c r="C2" s="234"/>
      <c r="D2" s="234"/>
      <c r="E2" s="234"/>
      <c r="F2" s="234"/>
      <c r="G2" s="234"/>
    </row>
    <row r="3" spans="2:8" ht="15.75" thickBot="1" x14ac:dyDescent="0.3">
      <c r="B3" s="234"/>
      <c r="C3" s="234"/>
      <c r="D3" s="234"/>
      <c r="E3" s="234"/>
      <c r="F3" s="234"/>
      <c r="G3" s="234"/>
    </row>
    <row r="4" spans="2:8" ht="120" x14ac:dyDescent="0.25">
      <c r="B4" s="1001"/>
      <c r="C4" s="1002"/>
      <c r="D4" s="620" t="s">
        <v>97</v>
      </c>
      <c r="E4" s="621" t="s">
        <v>973</v>
      </c>
      <c r="F4" s="621" t="s">
        <v>974</v>
      </c>
      <c r="G4" s="622" t="s">
        <v>975</v>
      </c>
    </row>
    <row r="5" spans="2:8" ht="15.75" thickBot="1" x14ac:dyDescent="0.3">
      <c r="B5" s="1003"/>
      <c r="C5" s="1004"/>
      <c r="D5" s="723" t="s">
        <v>126</v>
      </c>
      <c r="E5" s="724" t="s">
        <v>127</v>
      </c>
      <c r="F5" s="724" t="s">
        <v>128</v>
      </c>
      <c r="G5" s="725" t="s">
        <v>129</v>
      </c>
    </row>
    <row r="6" spans="2:8" x14ac:dyDescent="0.25">
      <c r="B6" s="564" t="s">
        <v>976</v>
      </c>
      <c r="C6" s="565" t="s">
        <v>977</v>
      </c>
      <c r="D6" s="547"/>
      <c r="E6" s="741"/>
      <c r="F6" s="741"/>
      <c r="G6" s="736"/>
      <c r="H6" s="136" t="str">
        <f>IF(COUNTBLANK(D6:G6)=4,"",IF(COUNTBLANK(D6:G6)=0, "Weryfikacja wiersza OK", "Należy wypełnić wszystkie pola w bieżącym wierszu"))</f>
        <v/>
      </c>
    </row>
    <row r="7" spans="2:8" x14ac:dyDescent="0.25">
      <c r="B7" s="566" t="s">
        <v>978</v>
      </c>
      <c r="C7" s="526" t="s">
        <v>55</v>
      </c>
      <c r="D7" s="628"/>
      <c r="E7" s="737"/>
      <c r="F7" s="737"/>
      <c r="G7" s="629"/>
      <c r="H7" s="136" t="str">
        <f t="shared" ref="H7:H13" si="0">IF(COUNTBLANK(D7:G7)=4,"",IF(COUNTBLANK(D7:G7)=0, "Weryfikacja wiersza OK", "Należy wypełnić wszystkie pola w bieżącym wierszu"))</f>
        <v/>
      </c>
    </row>
    <row r="8" spans="2:8" x14ac:dyDescent="0.25">
      <c r="B8" s="566" t="s">
        <v>979</v>
      </c>
      <c r="C8" s="526" t="s">
        <v>56</v>
      </c>
      <c r="D8" s="628"/>
      <c r="E8" s="737"/>
      <c r="F8" s="737"/>
      <c r="G8" s="629"/>
      <c r="H8" s="136" t="str">
        <f t="shared" si="0"/>
        <v/>
      </c>
    </row>
    <row r="9" spans="2:8" x14ac:dyDescent="0.25">
      <c r="B9" s="566" t="s">
        <v>980</v>
      </c>
      <c r="C9" s="526" t="s">
        <v>57</v>
      </c>
      <c r="D9" s="628"/>
      <c r="E9" s="737"/>
      <c r="F9" s="737"/>
      <c r="G9" s="629"/>
      <c r="H9" s="136" t="str">
        <f t="shared" si="0"/>
        <v/>
      </c>
    </row>
    <row r="10" spans="2:8" x14ac:dyDescent="0.25">
      <c r="B10" s="566" t="s">
        <v>981</v>
      </c>
      <c r="C10" s="526" t="s">
        <v>58</v>
      </c>
      <c r="D10" s="628"/>
      <c r="E10" s="737"/>
      <c r="F10" s="737"/>
      <c r="G10" s="629"/>
      <c r="H10" s="136" t="str">
        <f t="shared" si="0"/>
        <v/>
      </c>
    </row>
    <row r="11" spans="2:8" x14ac:dyDescent="0.25">
      <c r="B11" s="566" t="s">
        <v>982</v>
      </c>
      <c r="C11" s="526" t="s">
        <v>60</v>
      </c>
      <c r="D11" s="628"/>
      <c r="E11" s="737"/>
      <c r="F11" s="737"/>
      <c r="G11" s="629"/>
      <c r="H11" s="136" t="str">
        <f t="shared" si="0"/>
        <v/>
      </c>
    </row>
    <row r="12" spans="2:8" ht="30" x14ac:dyDescent="0.25">
      <c r="B12" s="566" t="s">
        <v>983</v>
      </c>
      <c r="C12" s="526" t="s">
        <v>59</v>
      </c>
      <c r="D12" s="628"/>
      <c r="E12" s="737"/>
      <c r="F12" s="737"/>
      <c r="G12" s="629"/>
      <c r="H12" s="136" t="str">
        <f t="shared" si="0"/>
        <v/>
      </c>
    </row>
    <row r="13" spans="2:8" ht="15.75" thickBot="1" x14ac:dyDescent="0.3">
      <c r="B13" s="567" t="s">
        <v>984</v>
      </c>
      <c r="C13" s="716" t="s">
        <v>33</v>
      </c>
      <c r="D13" s="742"/>
      <c r="E13" s="743"/>
      <c r="F13" s="743"/>
      <c r="G13" s="744"/>
      <c r="H13" s="136" t="str">
        <f t="shared" si="0"/>
        <v/>
      </c>
    </row>
    <row r="15" spans="2:8" x14ac:dyDescent="0.25">
      <c r="C15" s="2" t="s">
        <v>1827</v>
      </c>
    </row>
    <row r="16" spans="2:8" x14ac:dyDescent="0.25">
      <c r="C16" t="s">
        <v>976</v>
      </c>
      <c r="D16" s="481" t="str">
        <f>IF(D6="","",IF(ROUND(SUM(D7:D13),2)=ROUND(D6,2),"OK","Błąd sumy częściowej"))</f>
        <v/>
      </c>
      <c r="E16" s="481" t="str">
        <f t="shared" ref="E16:G16" si="1">IF(E6="","",IF(ROUND(SUM(E7:E13),2)=ROUND(E6,2),"OK","Błąd sumy częściowej"))</f>
        <v/>
      </c>
      <c r="F16" s="481" t="str">
        <f t="shared" si="1"/>
        <v/>
      </c>
      <c r="G16" s="481" t="str">
        <f t="shared" si="1"/>
        <v/>
      </c>
    </row>
    <row r="18" spans="3:4" x14ac:dyDescent="0.25">
      <c r="C18" s="14" t="s">
        <v>1852</v>
      </c>
      <c r="D18" s="481" t="str">
        <f>IF(COUNTBLANK(H6:H13)=8,"",IF(AND(COUNTIF(H6:H13,"Weryfikacja wiersza OK")=8,COUNTIF(D16:G16,"OK")=4),"Arkusz jest zwalidowany poprawnie","Arkusz jest niepoprawny"))</f>
        <v/>
      </c>
    </row>
  </sheetData>
  <mergeCells count="1">
    <mergeCell ref="B4:C5"/>
  </mergeCells>
  <conditionalFormatting sqref="H6:H13">
    <cfRule type="containsText" dxfId="82" priority="3" operator="containsText" text="Weryfikacja wiersza OK">
      <formula>NOT(ISERROR(SEARCH("Weryfikacja wiersza OK",H6)))</formula>
    </cfRule>
  </conditionalFormatting>
  <conditionalFormatting sqref="D16:G16">
    <cfRule type="containsText" dxfId="81" priority="2" operator="containsText" text="OK">
      <formula>NOT(ISERROR(SEARCH("OK",D16)))</formula>
    </cfRule>
  </conditionalFormatting>
  <conditionalFormatting sqref="D18">
    <cfRule type="containsText" dxfId="80" priority="1" operator="containsText" text="Arkusz jest zwalidowany poprawnie">
      <formula>NOT(ISERROR(SEARCH("Arkusz jest zwalidowany poprawnie",D18)))</formula>
    </cfRule>
  </conditionalFormatting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20"/>
  <sheetViews>
    <sheetView workbookViewId="0">
      <selection activeCell="X8" sqref="X8:X15"/>
    </sheetView>
  </sheetViews>
  <sheetFormatPr defaultRowHeight="15" x14ac:dyDescent="0.25"/>
  <cols>
    <col min="2" max="2" width="12.7109375" customWidth="1"/>
    <col min="3" max="3" width="38.5703125" customWidth="1"/>
  </cols>
  <sheetData>
    <row r="1" spans="2:25" ht="15.75" x14ac:dyDescent="0.25">
      <c r="B1" s="206" t="s">
        <v>1</v>
      </c>
      <c r="C1" s="234"/>
      <c r="D1" s="234"/>
      <c r="E1" s="234"/>
      <c r="F1" s="234"/>
      <c r="G1" s="234"/>
      <c r="H1" s="234"/>
      <c r="I1" s="234"/>
      <c r="J1" s="745" t="s">
        <v>1606</v>
      </c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</row>
    <row r="2" spans="2:25" x14ac:dyDescent="0.25">
      <c r="B2" s="672" t="s">
        <v>996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</row>
    <row r="3" spans="2:25" ht="15.75" thickBot="1" x14ac:dyDescent="0.3"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</row>
    <row r="4" spans="2:25" ht="15.75" customHeight="1" thickBot="1" x14ac:dyDescent="0.3">
      <c r="B4" s="1012"/>
      <c r="C4" s="1013"/>
      <c r="D4" s="1018" t="s">
        <v>244</v>
      </c>
      <c r="E4" s="1019"/>
      <c r="F4" s="1019"/>
      <c r="G4" s="1019"/>
      <c r="H4" s="1019"/>
      <c r="I4" s="1019"/>
      <c r="J4" s="1019"/>
      <c r="K4" s="1019"/>
      <c r="L4" s="1020"/>
      <c r="M4" s="1018" t="s">
        <v>74</v>
      </c>
      <c r="N4" s="1019"/>
      <c r="O4" s="1019"/>
      <c r="P4" s="1019"/>
      <c r="Q4" s="1019"/>
      <c r="R4" s="1019"/>
      <c r="S4" s="1019"/>
      <c r="T4" s="1020"/>
      <c r="U4" s="1008" t="s">
        <v>999</v>
      </c>
      <c r="V4" s="942"/>
      <c r="W4" s="942"/>
      <c r="X4" s="939"/>
    </row>
    <row r="5" spans="2:25" ht="87" customHeight="1" x14ac:dyDescent="0.25">
      <c r="B5" s="1014"/>
      <c r="C5" s="1015"/>
      <c r="D5" s="1005" t="s">
        <v>72</v>
      </c>
      <c r="E5" s="1006"/>
      <c r="F5" s="1007"/>
      <c r="G5" s="1005" t="s">
        <v>73</v>
      </c>
      <c r="H5" s="1006"/>
      <c r="I5" s="1007"/>
      <c r="J5" s="1021" t="s">
        <v>986</v>
      </c>
      <c r="K5" s="1006"/>
      <c r="L5" s="1007"/>
      <c r="M5" s="1005" t="s">
        <v>997</v>
      </c>
      <c r="N5" s="1006"/>
      <c r="O5" s="1006"/>
      <c r="P5" s="1022"/>
      <c r="Q5" s="1005" t="s">
        <v>998</v>
      </c>
      <c r="R5" s="1006"/>
      <c r="S5" s="1006"/>
      <c r="T5" s="1007"/>
      <c r="U5" s="1009"/>
      <c r="V5" s="1010"/>
      <c r="W5" s="1010"/>
      <c r="X5" s="1011"/>
    </row>
    <row r="6" spans="2:25" ht="84.75" x14ac:dyDescent="0.25">
      <c r="B6" s="1014"/>
      <c r="C6" s="1015"/>
      <c r="D6" s="709" t="s">
        <v>54</v>
      </c>
      <c r="E6" s="710" t="s">
        <v>987</v>
      </c>
      <c r="F6" s="711" t="s">
        <v>11</v>
      </c>
      <c r="G6" s="709" t="s">
        <v>54</v>
      </c>
      <c r="H6" s="710" t="s">
        <v>987</v>
      </c>
      <c r="I6" s="711" t="s">
        <v>11</v>
      </c>
      <c r="J6" s="746" t="s">
        <v>54</v>
      </c>
      <c r="K6" s="710" t="s">
        <v>987</v>
      </c>
      <c r="L6" s="711" t="s">
        <v>11</v>
      </c>
      <c r="M6" s="709" t="s">
        <v>54</v>
      </c>
      <c r="N6" s="710" t="s">
        <v>988</v>
      </c>
      <c r="O6" s="710" t="s">
        <v>987</v>
      </c>
      <c r="P6" s="747" t="s">
        <v>11</v>
      </c>
      <c r="Q6" s="709" t="s">
        <v>54</v>
      </c>
      <c r="R6" s="710" t="s">
        <v>988</v>
      </c>
      <c r="S6" s="710" t="s">
        <v>987</v>
      </c>
      <c r="T6" s="711" t="s">
        <v>11</v>
      </c>
      <c r="U6" s="746" t="s">
        <v>54</v>
      </c>
      <c r="V6" s="710" t="s">
        <v>988</v>
      </c>
      <c r="W6" s="710" t="s">
        <v>987</v>
      </c>
      <c r="X6" s="711" t="s">
        <v>11</v>
      </c>
    </row>
    <row r="7" spans="2:25" ht="15.75" thickBot="1" x14ac:dyDescent="0.3">
      <c r="B7" s="1016"/>
      <c r="C7" s="1017"/>
      <c r="D7" s="651" t="s">
        <v>126</v>
      </c>
      <c r="E7" s="608" t="s">
        <v>213</v>
      </c>
      <c r="F7" s="597" t="s">
        <v>127</v>
      </c>
      <c r="G7" s="651" t="s">
        <v>128</v>
      </c>
      <c r="H7" s="608" t="s">
        <v>436</v>
      </c>
      <c r="I7" s="597" t="s">
        <v>129</v>
      </c>
      <c r="J7" s="596" t="s">
        <v>134</v>
      </c>
      <c r="K7" s="608" t="s">
        <v>437</v>
      </c>
      <c r="L7" s="597" t="s">
        <v>130</v>
      </c>
      <c r="M7" s="651" t="s">
        <v>195</v>
      </c>
      <c r="N7" s="608" t="s">
        <v>196</v>
      </c>
      <c r="O7" s="608" t="s">
        <v>197</v>
      </c>
      <c r="P7" s="643" t="s">
        <v>198</v>
      </c>
      <c r="Q7" s="651" t="s">
        <v>199</v>
      </c>
      <c r="R7" s="608" t="s">
        <v>200</v>
      </c>
      <c r="S7" s="608" t="s">
        <v>201</v>
      </c>
      <c r="T7" s="597" t="s">
        <v>202</v>
      </c>
      <c r="U7" s="596" t="s">
        <v>203</v>
      </c>
      <c r="V7" s="608" t="s">
        <v>204</v>
      </c>
      <c r="W7" s="608" t="s">
        <v>245</v>
      </c>
      <c r="X7" s="725" t="s">
        <v>205</v>
      </c>
    </row>
    <row r="8" spans="2:25" x14ac:dyDescent="0.25">
      <c r="B8" s="570" t="s">
        <v>989</v>
      </c>
      <c r="C8" s="748" t="s">
        <v>55</v>
      </c>
      <c r="D8" s="715"/>
      <c r="E8" s="718"/>
      <c r="F8" s="719"/>
      <c r="G8" s="715"/>
      <c r="H8" s="718"/>
      <c r="I8" s="719"/>
      <c r="J8" s="727"/>
      <c r="K8" s="718"/>
      <c r="L8" s="719"/>
      <c r="M8" s="715"/>
      <c r="N8" s="718"/>
      <c r="O8" s="718"/>
      <c r="P8" s="749"/>
      <c r="Q8" s="715"/>
      <c r="R8" s="718"/>
      <c r="S8" s="718"/>
      <c r="T8" s="719"/>
      <c r="U8" s="727"/>
      <c r="V8" s="718"/>
      <c r="W8" s="718"/>
      <c r="X8" s="719"/>
      <c r="Y8" s="136" t="str">
        <f>IF(COUNTBLANK(D8:X8)=21,"",IF(COUNTBLANK(D8:X8)=0, "Weryfikacja wiersza OK", "Należy wypełnić wszystkie pola w bieżącym wierszu"))</f>
        <v/>
      </c>
    </row>
    <row r="9" spans="2:25" x14ac:dyDescent="0.25">
      <c r="B9" s="521" t="s">
        <v>990</v>
      </c>
      <c r="C9" s="573" t="s">
        <v>56</v>
      </c>
      <c r="D9" s="655"/>
      <c r="E9" s="610"/>
      <c r="F9" s="600"/>
      <c r="G9" s="655"/>
      <c r="H9" s="610"/>
      <c r="I9" s="600"/>
      <c r="J9" s="548"/>
      <c r="K9" s="610"/>
      <c r="L9" s="600"/>
      <c r="M9" s="655"/>
      <c r="N9" s="610"/>
      <c r="O9" s="610"/>
      <c r="P9" s="750"/>
      <c r="Q9" s="655"/>
      <c r="R9" s="610"/>
      <c r="S9" s="610"/>
      <c r="T9" s="600"/>
      <c r="U9" s="548"/>
      <c r="V9" s="610"/>
      <c r="W9" s="610"/>
      <c r="X9" s="600"/>
      <c r="Y9" s="136" t="str">
        <f t="shared" ref="Y9:Y15" si="0">IF(COUNTBLANK(D9:X9)=21,"",IF(COUNTBLANK(D9:X9)=0, "Weryfikacja wiersza OK", "Należy wypełnić wszystkie pola w bieżącym wierszu"))</f>
        <v/>
      </c>
    </row>
    <row r="10" spans="2:25" x14ac:dyDescent="0.25">
      <c r="B10" s="521" t="s">
        <v>1000</v>
      </c>
      <c r="C10" s="573" t="s">
        <v>57</v>
      </c>
      <c r="D10" s="655"/>
      <c r="E10" s="610"/>
      <c r="F10" s="600"/>
      <c r="G10" s="655"/>
      <c r="H10" s="610"/>
      <c r="I10" s="600"/>
      <c r="J10" s="548"/>
      <c r="K10" s="610"/>
      <c r="L10" s="600"/>
      <c r="M10" s="655"/>
      <c r="N10" s="610"/>
      <c r="O10" s="610"/>
      <c r="P10" s="750"/>
      <c r="Q10" s="655"/>
      <c r="R10" s="610"/>
      <c r="S10" s="610"/>
      <c r="T10" s="600"/>
      <c r="U10" s="548"/>
      <c r="V10" s="610"/>
      <c r="W10" s="610"/>
      <c r="X10" s="600"/>
      <c r="Y10" s="136" t="str">
        <f t="shared" si="0"/>
        <v/>
      </c>
    </row>
    <row r="11" spans="2:25" x14ac:dyDescent="0.25">
      <c r="B11" s="93" t="s">
        <v>991</v>
      </c>
      <c r="C11" s="573" t="s">
        <v>58</v>
      </c>
      <c r="D11" s="655"/>
      <c r="E11" s="610"/>
      <c r="F11" s="600"/>
      <c r="G11" s="655"/>
      <c r="H11" s="610"/>
      <c r="I11" s="600"/>
      <c r="J11" s="548"/>
      <c r="K11" s="610"/>
      <c r="L11" s="600"/>
      <c r="M11" s="655"/>
      <c r="N11" s="610"/>
      <c r="O11" s="610"/>
      <c r="P11" s="750"/>
      <c r="Q11" s="655"/>
      <c r="R11" s="610"/>
      <c r="S11" s="610"/>
      <c r="T11" s="600"/>
      <c r="U11" s="548"/>
      <c r="V11" s="610"/>
      <c r="W11" s="610"/>
      <c r="X11" s="600"/>
      <c r="Y11" s="136" t="str">
        <f t="shared" si="0"/>
        <v/>
      </c>
    </row>
    <row r="12" spans="2:25" x14ac:dyDescent="0.25">
      <c r="B12" s="521" t="s">
        <v>992</v>
      </c>
      <c r="C12" s="573" t="s">
        <v>60</v>
      </c>
      <c r="D12" s="751"/>
      <c r="E12" s="737"/>
      <c r="F12" s="629"/>
      <c r="G12" s="751"/>
      <c r="H12" s="737"/>
      <c r="I12" s="629"/>
      <c r="J12" s="628"/>
      <c r="K12" s="737"/>
      <c r="L12" s="629"/>
      <c r="M12" s="751"/>
      <c r="N12" s="737"/>
      <c r="O12" s="737"/>
      <c r="P12" s="752"/>
      <c r="Q12" s="751"/>
      <c r="R12" s="737"/>
      <c r="S12" s="737"/>
      <c r="T12" s="629"/>
      <c r="U12" s="628"/>
      <c r="V12" s="737"/>
      <c r="W12" s="737"/>
      <c r="X12" s="629"/>
      <c r="Y12" s="136" t="str">
        <f t="shared" si="0"/>
        <v/>
      </c>
    </row>
    <row r="13" spans="2:25" ht="30" x14ac:dyDescent="0.25">
      <c r="B13" s="521" t="s">
        <v>993</v>
      </c>
      <c r="C13" s="573" t="s">
        <v>59</v>
      </c>
      <c r="D13" s="655"/>
      <c r="E13" s="610"/>
      <c r="F13" s="600"/>
      <c r="G13" s="655"/>
      <c r="H13" s="610"/>
      <c r="I13" s="600"/>
      <c r="J13" s="548"/>
      <c r="K13" s="610"/>
      <c r="L13" s="600"/>
      <c r="M13" s="655"/>
      <c r="N13" s="610"/>
      <c r="O13" s="610"/>
      <c r="P13" s="750"/>
      <c r="Q13" s="655"/>
      <c r="R13" s="610"/>
      <c r="S13" s="610"/>
      <c r="T13" s="600"/>
      <c r="U13" s="548"/>
      <c r="V13" s="610"/>
      <c r="W13" s="610"/>
      <c r="X13" s="600"/>
      <c r="Y13" s="136" t="str">
        <f t="shared" si="0"/>
        <v/>
      </c>
    </row>
    <row r="14" spans="2:25" ht="15.75" thickBot="1" x14ac:dyDescent="0.3">
      <c r="B14" s="612" t="s">
        <v>994</v>
      </c>
      <c r="C14" s="728" t="s">
        <v>33</v>
      </c>
      <c r="D14" s="659"/>
      <c r="E14" s="613"/>
      <c r="F14" s="604"/>
      <c r="G14" s="659"/>
      <c r="H14" s="613"/>
      <c r="I14" s="604"/>
      <c r="J14" s="603"/>
      <c r="K14" s="613"/>
      <c r="L14" s="604"/>
      <c r="M14" s="659"/>
      <c r="N14" s="613"/>
      <c r="O14" s="613"/>
      <c r="P14" s="753"/>
      <c r="Q14" s="659"/>
      <c r="R14" s="613"/>
      <c r="S14" s="613"/>
      <c r="T14" s="604"/>
      <c r="U14" s="603"/>
      <c r="V14" s="613"/>
      <c r="W14" s="613"/>
      <c r="X14" s="604"/>
      <c r="Y14" s="136" t="str">
        <f t="shared" si="0"/>
        <v/>
      </c>
    </row>
    <row r="15" spans="2:25" ht="15.75" thickBot="1" x14ac:dyDescent="0.3">
      <c r="B15" s="669" t="s">
        <v>995</v>
      </c>
      <c r="C15" s="646" t="s">
        <v>32</v>
      </c>
      <c r="D15" s="754"/>
      <c r="E15" s="755"/>
      <c r="F15" s="633"/>
      <c r="G15" s="754"/>
      <c r="H15" s="755"/>
      <c r="I15" s="633"/>
      <c r="J15" s="632"/>
      <c r="K15" s="755"/>
      <c r="L15" s="633"/>
      <c r="M15" s="754"/>
      <c r="N15" s="755"/>
      <c r="O15" s="755"/>
      <c r="P15" s="756"/>
      <c r="Q15" s="754"/>
      <c r="R15" s="755"/>
      <c r="S15" s="755"/>
      <c r="T15" s="633"/>
      <c r="U15" s="632"/>
      <c r="V15" s="755"/>
      <c r="W15" s="755"/>
      <c r="X15" s="633"/>
      <c r="Y15" s="136" t="str">
        <f t="shared" si="0"/>
        <v/>
      </c>
    </row>
    <row r="17" spans="3:24" x14ac:dyDescent="0.25">
      <c r="C17" s="2" t="s">
        <v>1827</v>
      </c>
    </row>
    <row r="18" spans="3:24" x14ac:dyDescent="0.25">
      <c r="C18" t="s">
        <v>995</v>
      </c>
      <c r="D18" s="481" t="str">
        <f>IF(D15="","",IF(ROUND(SUM(D8:D14),2)=ROUND(D15,2),"OK","Błąd sumy częściowej"))</f>
        <v/>
      </c>
      <c r="E18" s="481" t="str">
        <f t="shared" ref="E18:X18" si="1">IF(E15="","",IF(ROUND(SUM(E8:E14),2)=ROUND(E15,2),"OK","Błąd sumy częściowej"))</f>
        <v/>
      </c>
      <c r="F18" s="481" t="str">
        <f t="shared" si="1"/>
        <v/>
      </c>
      <c r="G18" s="481" t="str">
        <f t="shared" si="1"/>
        <v/>
      </c>
      <c r="H18" s="481" t="str">
        <f t="shared" si="1"/>
        <v/>
      </c>
      <c r="I18" s="481" t="str">
        <f t="shared" si="1"/>
        <v/>
      </c>
      <c r="J18" s="481" t="str">
        <f t="shared" si="1"/>
        <v/>
      </c>
      <c r="K18" s="481" t="str">
        <f t="shared" si="1"/>
        <v/>
      </c>
      <c r="L18" s="481" t="str">
        <f t="shared" si="1"/>
        <v/>
      </c>
      <c r="M18" s="481" t="str">
        <f t="shared" si="1"/>
        <v/>
      </c>
      <c r="N18" s="481" t="str">
        <f t="shared" si="1"/>
        <v/>
      </c>
      <c r="O18" s="481" t="str">
        <f t="shared" si="1"/>
        <v/>
      </c>
      <c r="P18" s="481" t="str">
        <f t="shared" si="1"/>
        <v/>
      </c>
      <c r="Q18" s="481" t="str">
        <f t="shared" si="1"/>
        <v/>
      </c>
      <c r="R18" s="481" t="str">
        <f t="shared" si="1"/>
        <v/>
      </c>
      <c r="S18" s="481" t="str">
        <f t="shared" si="1"/>
        <v/>
      </c>
      <c r="T18" s="481" t="str">
        <f t="shared" si="1"/>
        <v/>
      </c>
      <c r="U18" s="481" t="str">
        <f t="shared" si="1"/>
        <v/>
      </c>
      <c r="V18" s="481" t="str">
        <f t="shared" si="1"/>
        <v/>
      </c>
      <c r="W18" s="481" t="str">
        <f t="shared" si="1"/>
        <v/>
      </c>
      <c r="X18" s="481" t="str">
        <f t="shared" si="1"/>
        <v/>
      </c>
    </row>
    <row r="20" spans="3:24" x14ac:dyDescent="0.25">
      <c r="C20" s="14" t="s">
        <v>1852</v>
      </c>
      <c r="D20" s="481" t="str">
        <f>IF(COUNTBLANK(Y8:Y15)=8,"",IF(AND(COUNTIF(Y8:Y15,"Weryfikacja wiersza OK")=8,COUNTIF(D18:X18,"OK")=21),"Arkusz jest zwalidowany poprawnie","Arkusz jest niepoprawny"))</f>
        <v/>
      </c>
    </row>
  </sheetData>
  <mergeCells count="9">
    <mergeCell ref="Q5:T5"/>
    <mergeCell ref="U4:X5"/>
    <mergeCell ref="B4:C7"/>
    <mergeCell ref="D4:L4"/>
    <mergeCell ref="M4:T4"/>
    <mergeCell ref="D5:F5"/>
    <mergeCell ref="G5:I5"/>
    <mergeCell ref="J5:L5"/>
    <mergeCell ref="M5:P5"/>
  </mergeCells>
  <conditionalFormatting sqref="Y8:Y15">
    <cfRule type="containsText" dxfId="79" priority="3" operator="containsText" text="Weryfikacja wiersza OK">
      <formula>NOT(ISERROR(SEARCH("Weryfikacja wiersza OK",Y8)))</formula>
    </cfRule>
  </conditionalFormatting>
  <conditionalFormatting sqref="D20">
    <cfRule type="containsText" dxfId="78" priority="2" operator="containsText" text="Arkusz jest zwalidowany poprawnie">
      <formula>NOT(ISERROR(SEARCH("Arkusz jest zwalidowany poprawnie",D20)))</formula>
    </cfRule>
  </conditionalFormatting>
  <conditionalFormatting sqref="D18:X18">
    <cfRule type="containsText" dxfId="77" priority="1" operator="containsText" text="OK">
      <formula>NOT(ISERROR(SEARCH("OK",D18)))</formula>
    </cfRule>
  </conditionalFormatting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20"/>
  <sheetViews>
    <sheetView workbookViewId="0">
      <selection activeCell="D18" sqref="D18:X18"/>
    </sheetView>
  </sheetViews>
  <sheetFormatPr defaultRowHeight="15" x14ac:dyDescent="0.25"/>
  <cols>
    <col min="2" max="2" width="12.85546875" customWidth="1"/>
    <col min="3" max="3" width="20.42578125" bestFit="1" customWidth="1"/>
    <col min="25" max="25" width="17.5703125" customWidth="1"/>
  </cols>
  <sheetData>
    <row r="1" spans="2:25" ht="15.75" x14ac:dyDescent="0.25">
      <c r="B1" s="1" t="s">
        <v>1</v>
      </c>
      <c r="L1" s="2" t="s">
        <v>1606</v>
      </c>
    </row>
    <row r="2" spans="2:25" x14ac:dyDescent="0.25">
      <c r="B2" s="672" t="s">
        <v>1009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</row>
    <row r="3" spans="2:25" ht="15.75" thickBot="1" x14ac:dyDescent="0.3"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</row>
    <row r="4" spans="2:25" ht="15.75" customHeight="1" thickBot="1" x14ac:dyDescent="0.3">
      <c r="B4" s="1012"/>
      <c r="C4" s="1013"/>
      <c r="D4" s="1024" t="s">
        <v>244</v>
      </c>
      <c r="E4" s="1025"/>
      <c r="F4" s="1025"/>
      <c r="G4" s="1025"/>
      <c r="H4" s="1025"/>
      <c r="I4" s="1025"/>
      <c r="J4" s="1025"/>
      <c r="K4" s="1025"/>
      <c r="L4" s="1026"/>
      <c r="M4" s="1027" t="s">
        <v>74</v>
      </c>
      <c r="N4" s="1025"/>
      <c r="O4" s="1025"/>
      <c r="P4" s="1025"/>
      <c r="Q4" s="1025"/>
      <c r="R4" s="1025"/>
      <c r="S4" s="1025"/>
      <c r="T4" s="1028"/>
      <c r="U4" s="938" t="s">
        <v>999</v>
      </c>
      <c r="V4" s="942"/>
      <c r="W4" s="942"/>
      <c r="X4" s="939"/>
    </row>
    <row r="5" spans="2:25" ht="84.75" customHeight="1" x14ac:dyDescent="0.25">
      <c r="B5" s="1014"/>
      <c r="C5" s="1015"/>
      <c r="D5" s="938" t="s">
        <v>72</v>
      </c>
      <c r="E5" s="942"/>
      <c r="F5" s="939"/>
      <c r="G5" s="938" t="s">
        <v>73</v>
      </c>
      <c r="H5" s="942"/>
      <c r="I5" s="939"/>
      <c r="J5" s="938" t="s">
        <v>986</v>
      </c>
      <c r="K5" s="942"/>
      <c r="L5" s="939"/>
      <c r="M5" s="938" t="s">
        <v>997</v>
      </c>
      <c r="N5" s="942"/>
      <c r="O5" s="942"/>
      <c r="P5" s="939"/>
      <c r="Q5" s="938" t="s">
        <v>998</v>
      </c>
      <c r="R5" s="942"/>
      <c r="S5" s="942"/>
      <c r="T5" s="944"/>
      <c r="U5" s="1023"/>
      <c r="V5" s="1010"/>
      <c r="W5" s="1010"/>
      <c r="X5" s="1011"/>
    </row>
    <row r="6" spans="2:25" ht="84.75" x14ac:dyDescent="0.25">
      <c r="B6" s="1014"/>
      <c r="C6" s="1015"/>
      <c r="D6" s="709" t="s">
        <v>54</v>
      </c>
      <c r="E6" s="710" t="s">
        <v>987</v>
      </c>
      <c r="F6" s="711" t="s">
        <v>11</v>
      </c>
      <c r="G6" s="709" t="s">
        <v>54</v>
      </c>
      <c r="H6" s="710" t="s">
        <v>987</v>
      </c>
      <c r="I6" s="711" t="s">
        <v>11</v>
      </c>
      <c r="J6" s="709" t="s">
        <v>54</v>
      </c>
      <c r="K6" s="710" t="s">
        <v>987</v>
      </c>
      <c r="L6" s="711" t="s">
        <v>11</v>
      </c>
      <c r="M6" s="709" t="s">
        <v>54</v>
      </c>
      <c r="N6" s="710" t="s">
        <v>988</v>
      </c>
      <c r="O6" s="710" t="s">
        <v>987</v>
      </c>
      <c r="P6" s="711" t="s">
        <v>11</v>
      </c>
      <c r="Q6" s="709" t="s">
        <v>54</v>
      </c>
      <c r="R6" s="710" t="s">
        <v>988</v>
      </c>
      <c r="S6" s="710" t="s">
        <v>987</v>
      </c>
      <c r="T6" s="747" t="s">
        <v>11</v>
      </c>
      <c r="U6" s="709" t="s">
        <v>54</v>
      </c>
      <c r="V6" s="710" t="s">
        <v>988</v>
      </c>
      <c r="W6" s="710" t="s">
        <v>987</v>
      </c>
      <c r="X6" s="711" t="s">
        <v>11</v>
      </c>
    </row>
    <row r="7" spans="2:25" ht="15.75" thickBot="1" x14ac:dyDescent="0.3">
      <c r="B7" s="1016"/>
      <c r="C7" s="1017"/>
      <c r="D7" s="651" t="s">
        <v>126</v>
      </c>
      <c r="E7" s="608" t="s">
        <v>213</v>
      </c>
      <c r="F7" s="597" t="s">
        <v>127</v>
      </c>
      <c r="G7" s="651" t="s">
        <v>128</v>
      </c>
      <c r="H7" s="608" t="s">
        <v>436</v>
      </c>
      <c r="I7" s="597" t="s">
        <v>129</v>
      </c>
      <c r="J7" s="651" t="s">
        <v>134</v>
      </c>
      <c r="K7" s="608" t="s">
        <v>437</v>
      </c>
      <c r="L7" s="597" t="s">
        <v>130</v>
      </c>
      <c r="M7" s="651" t="s">
        <v>195</v>
      </c>
      <c r="N7" s="608" t="s">
        <v>196</v>
      </c>
      <c r="O7" s="608" t="s">
        <v>197</v>
      </c>
      <c r="P7" s="597" t="s">
        <v>198</v>
      </c>
      <c r="Q7" s="651" t="s">
        <v>199</v>
      </c>
      <c r="R7" s="608" t="s">
        <v>200</v>
      </c>
      <c r="S7" s="608" t="s">
        <v>201</v>
      </c>
      <c r="T7" s="643" t="s">
        <v>202</v>
      </c>
      <c r="U7" s="651" t="s">
        <v>203</v>
      </c>
      <c r="V7" s="608" t="s">
        <v>204</v>
      </c>
      <c r="W7" s="608" t="s">
        <v>245</v>
      </c>
      <c r="X7" s="725" t="s">
        <v>205</v>
      </c>
    </row>
    <row r="8" spans="2:25" x14ac:dyDescent="0.25">
      <c r="B8" s="586" t="s">
        <v>1001</v>
      </c>
      <c r="C8" s="748" t="s">
        <v>61</v>
      </c>
      <c r="D8" s="715"/>
      <c r="E8" s="718"/>
      <c r="F8" s="719"/>
      <c r="G8" s="715"/>
      <c r="H8" s="718"/>
      <c r="I8" s="719"/>
      <c r="J8" s="715"/>
      <c r="K8" s="718"/>
      <c r="L8" s="719"/>
      <c r="M8" s="715"/>
      <c r="N8" s="718"/>
      <c r="O8" s="718"/>
      <c r="P8" s="719"/>
      <c r="Q8" s="715"/>
      <c r="R8" s="718"/>
      <c r="S8" s="718"/>
      <c r="T8" s="749"/>
      <c r="U8" s="715"/>
      <c r="V8" s="718"/>
      <c r="W8" s="718"/>
      <c r="X8" s="719"/>
      <c r="Y8" s="136" t="str">
        <f>IF(COUNTBLANK(D8:X8)=21,"",IF(COUNTBLANK(D8:X8)=0, "Weryfikacja wiersza OK", "Należy wypełnić wszystkie pola w bieżącym wierszu"))</f>
        <v/>
      </c>
    </row>
    <row r="9" spans="2:25" x14ac:dyDescent="0.25">
      <c r="B9" s="587" t="s">
        <v>1002</v>
      </c>
      <c r="C9" s="573" t="s">
        <v>62</v>
      </c>
      <c r="D9" s="655"/>
      <c r="E9" s="610"/>
      <c r="F9" s="600"/>
      <c r="G9" s="655"/>
      <c r="H9" s="610"/>
      <c r="I9" s="600"/>
      <c r="J9" s="655"/>
      <c r="K9" s="610"/>
      <c r="L9" s="600"/>
      <c r="M9" s="655"/>
      <c r="N9" s="610"/>
      <c r="O9" s="610"/>
      <c r="P9" s="600"/>
      <c r="Q9" s="655"/>
      <c r="R9" s="610"/>
      <c r="S9" s="610"/>
      <c r="T9" s="750"/>
      <c r="U9" s="655"/>
      <c r="V9" s="610"/>
      <c r="W9" s="610"/>
      <c r="X9" s="600"/>
      <c r="Y9" s="136" t="str">
        <f t="shared" ref="Y9:Y15" si="0">IF(COUNTBLANK(D9:X9)=21,"",IF(COUNTBLANK(D9:X9)=0, "Weryfikacja wiersza OK", "Należy wypełnić wszystkie pola w bieżącym wierszu"))</f>
        <v/>
      </c>
    </row>
    <row r="10" spans="2:25" x14ac:dyDescent="0.25">
      <c r="B10" s="587" t="s">
        <v>1003</v>
      </c>
      <c r="C10" s="573" t="s">
        <v>75</v>
      </c>
      <c r="D10" s="655"/>
      <c r="E10" s="610"/>
      <c r="F10" s="600"/>
      <c r="G10" s="655"/>
      <c r="H10" s="610"/>
      <c r="I10" s="600"/>
      <c r="J10" s="655"/>
      <c r="K10" s="610"/>
      <c r="L10" s="600"/>
      <c r="M10" s="655"/>
      <c r="N10" s="610"/>
      <c r="O10" s="610"/>
      <c r="P10" s="600"/>
      <c r="Q10" s="655"/>
      <c r="R10" s="610"/>
      <c r="S10" s="610"/>
      <c r="T10" s="750"/>
      <c r="U10" s="655"/>
      <c r="V10" s="610"/>
      <c r="W10" s="610"/>
      <c r="X10" s="600"/>
      <c r="Y10" s="136" t="str">
        <f t="shared" si="0"/>
        <v/>
      </c>
    </row>
    <row r="11" spans="2:25" x14ac:dyDescent="0.25">
      <c r="B11" s="566" t="s">
        <v>1004</v>
      </c>
      <c r="C11" s="555" t="s">
        <v>1273</v>
      </c>
      <c r="D11" s="751"/>
      <c r="E11" s="737"/>
      <c r="F11" s="629"/>
      <c r="G11" s="751"/>
      <c r="H11" s="737"/>
      <c r="I11" s="629"/>
      <c r="J11" s="751"/>
      <c r="K11" s="737"/>
      <c r="L11" s="629"/>
      <c r="M11" s="751"/>
      <c r="N11" s="737"/>
      <c r="O11" s="737"/>
      <c r="P11" s="629"/>
      <c r="Q11" s="751"/>
      <c r="R11" s="737"/>
      <c r="S11" s="737"/>
      <c r="T11" s="752"/>
      <c r="U11" s="751"/>
      <c r="V11" s="737"/>
      <c r="W11" s="737"/>
      <c r="X11" s="629"/>
      <c r="Y11" s="136" t="str">
        <f t="shared" si="0"/>
        <v/>
      </c>
    </row>
    <row r="12" spans="2:25" x14ac:dyDescent="0.25">
      <c r="B12" s="587" t="s">
        <v>1005</v>
      </c>
      <c r="C12" s="573" t="s">
        <v>64</v>
      </c>
      <c r="D12" s="655"/>
      <c r="E12" s="610"/>
      <c r="F12" s="600"/>
      <c r="G12" s="655"/>
      <c r="H12" s="610"/>
      <c r="I12" s="600"/>
      <c r="J12" s="655"/>
      <c r="K12" s="610"/>
      <c r="L12" s="600"/>
      <c r="M12" s="655"/>
      <c r="N12" s="610"/>
      <c r="O12" s="610"/>
      <c r="P12" s="600"/>
      <c r="Q12" s="655"/>
      <c r="R12" s="610"/>
      <c r="S12" s="610"/>
      <c r="T12" s="750"/>
      <c r="U12" s="655"/>
      <c r="V12" s="610"/>
      <c r="W12" s="610"/>
      <c r="X12" s="600"/>
      <c r="Y12" s="136" t="str">
        <f t="shared" si="0"/>
        <v/>
      </c>
    </row>
    <row r="13" spans="2:25" x14ac:dyDescent="0.25">
      <c r="B13" s="587" t="s">
        <v>1006</v>
      </c>
      <c r="C13" s="573" t="s">
        <v>63</v>
      </c>
      <c r="D13" s="655"/>
      <c r="E13" s="610"/>
      <c r="F13" s="600"/>
      <c r="G13" s="655"/>
      <c r="H13" s="610"/>
      <c r="I13" s="600"/>
      <c r="J13" s="655"/>
      <c r="K13" s="610"/>
      <c r="L13" s="600"/>
      <c r="M13" s="655"/>
      <c r="N13" s="610"/>
      <c r="O13" s="610"/>
      <c r="P13" s="600"/>
      <c r="Q13" s="655"/>
      <c r="R13" s="610"/>
      <c r="S13" s="610"/>
      <c r="T13" s="750"/>
      <c r="U13" s="655"/>
      <c r="V13" s="610"/>
      <c r="W13" s="610"/>
      <c r="X13" s="600"/>
      <c r="Y13" s="136" t="str">
        <f t="shared" si="0"/>
        <v/>
      </c>
    </row>
    <row r="14" spans="2:25" ht="15.75" thickBot="1" x14ac:dyDescent="0.3">
      <c r="B14" s="588" t="s">
        <v>1007</v>
      </c>
      <c r="C14" s="728" t="s">
        <v>33</v>
      </c>
      <c r="D14" s="659"/>
      <c r="E14" s="613"/>
      <c r="F14" s="604"/>
      <c r="G14" s="659"/>
      <c r="H14" s="613"/>
      <c r="I14" s="604"/>
      <c r="J14" s="659"/>
      <c r="K14" s="613"/>
      <c r="L14" s="604"/>
      <c r="M14" s="659"/>
      <c r="N14" s="613"/>
      <c r="O14" s="613"/>
      <c r="P14" s="604"/>
      <c r="Q14" s="659"/>
      <c r="R14" s="613"/>
      <c r="S14" s="613"/>
      <c r="T14" s="753"/>
      <c r="U14" s="659"/>
      <c r="V14" s="613"/>
      <c r="W14" s="613"/>
      <c r="X14" s="604"/>
      <c r="Y14" s="136" t="str">
        <f t="shared" si="0"/>
        <v/>
      </c>
    </row>
    <row r="15" spans="2:25" ht="15.75" thickBot="1" x14ac:dyDescent="0.3">
      <c r="B15" s="757" t="s">
        <v>1008</v>
      </c>
      <c r="C15" s="631" t="s">
        <v>84</v>
      </c>
      <c r="D15" s="758"/>
      <c r="E15" s="739"/>
      <c r="F15" s="740"/>
      <c r="G15" s="758"/>
      <c r="H15" s="739"/>
      <c r="I15" s="740"/>
      <c r="J15" s="758"/>
      <c r="K15" s="739"/>
      <c r="L15" s="740"/>
      <c r="M15" s="758"/>
      <c r="N15" s="739"/>
      <c r="O15" s="739"/>
      <c r="P15" s="740"/>
      <c r="Q15" s="758"/>
      <c r="R15" s="739"/>
      <c r="S15" s="739"/>
      <c r="T15" s="759"/>
      <c r="U15" s="758"/>
      <c r="V15" s="739"/>
      <c r="W15" s="739"/>
      <c r="X15" s="740"/>
      <c r="Y15" s="136" t="str">
        <f t="shared" si="0"/>
        <v/>
      </c>
    </row>
    <row r="17" spans="3:24" x14ac:dyDescent="0.25">
      <c r="C17" s="2" t="s">
        <v>1827</v>
      </c>
    </row>
    <row r="18" spans="3:24" x14ac:dyDescent="0.25">
      <c r="C18" t="s">
        <v>1008</v>
      </c>
      <c r="D18" s="481" t="str">
        <f>IF(D15="","",IF(ROUND(SUM(D8:D14)-D11,2)=ROUND(D15,2),"OK","Błąd sumy częściowej"))</f>
        <v/>
      </c>
      <c r="E18" s="481" t="str">
        <f t="shared" ref="E18:X18" si="1">IF(E15="","",IF(ROUND(SUM(E8:E14)-E11,2)=ROUND(E15,2),"OK","Błąd sumy częściowej"))</f>
        <v/>
      </c>
      <c r="F18" s="481" t="str">
        <f t="shared" si="1"/>
        <v/>
      </c>
      <c r="G18" s="481" t="str">
        <f t="shared" si="1"/>
        <v/>
      </c>
      <c r="H18" s="481" t="str">
        <f t="shared" si="1"/>
        <v/>
      </c>
      <c r="I18" s="481" t="str">
        <f t="shared" si="1"/>
        <v/>
      </c>
      <c r="J18" s="481" t="str">
        <f t="shared" si="1"/>
        <v/>
      </c>
      <c r="K18" s="481" t="str">
        <f t="shared" si="1"/>
        <v/>
      </c>
      <c r="L18" s="481" t="str">
        <f t="shared" si="1"/>
        <v/>
      </c>
      <c r="M18" s="481" t="str">
        <f t="shared" si="1"/>
        <v/>
      </c>
      <c r="N18" s="481" t="str">
        <f t="shared" si="1"/>
        <v/>
      </c>
      <c r="O18" s="481" t="str">
        <f t="shared" si="1"/>
        <v/>
      </c>
      <c r="P18" s="481" t="str">
        <f t="shared" si="1"/>
        <v/>
      </c>
      <c r="Q18" s="481" t="str">
        <f t="shared" si="1"/>
        <v/>
      </c>
      <c r="R18" s="481" t="str">
        <f t="shared" si="1"/>
        <v/>
      </c>
      <c r="S18" s="481" t="str">
        <f t="shared" si="1"/>
        <v/>
      </c>
      <c r="T18" s="481" t="str">
        <f t="shared" si="1"/>
        <v/>
      </c>
      <c r="U18" s="481" t="str">
        <f t="shared" si="1"/>
        <v/>
      </c>
      <c r="V18" s="481" t="str">
        <f t="shared" si="1"/>
        <v/>
      </c>
      <c r="W18" s="481" t="str">
        <f t="shared" si="1"/>
        <v/>
      </c>
      <c r="X18" s="481" t="str">
        <f t="shared" si="1"/>
        <v/>
      </c>
    </row>
    <row r="20" spans="3:24" x14ac:dyDescent="0.25">
      <c r="C20" s="14" t="s">
        <v>1852</v>
      </c>
      <c r="D20" s="481" t="str">
        <f>IF(COUNTBLANK(Y8:Y15)=8,"",IF(AND(COUNTIF(Y8:Y15,"Weryfikacja wiersza OK")=8,COUNTIF(D18:X18,"OK")=21),"Arkusz jest zwalidowany poprawnie","Arkusz jest niepoprawny"))</f>
        <v/>
      </c>
    </row>
  </sheetData>
  <mergeCells count="9">
    <mergeCell ref="Q5:T5"/>
    <mergeCell ref="U4:X5"/>
    <mergeCell ref="B4:C7"/>
    <mergeCell ref="D4:L4"/>
    <mergeCell ref="M4:T4"/>
    <mergeCell ref="D5:F5"/>
    <mergeCell ref="G5:I5"/>
    <mergeCell ref="J5:L5"/>
    <mergeCell ref="M5:P5"/>
  </mergeCells>
  <conditionalFormatting sqref="Y8:Y15">
    <cfRule type="containsText" dxfId="76" priority="3" operator="containsText" text="Weryfikacja wiersza OK">
      <formula>NOT(ISERROR(SEARCH("Weryfikacja wiersza OK",Y8)))</formula>
    </cfRule>
  </conditionalFormatting>
  <conditionalFormatting sqref="D20">
    <cfRule type="containsText" dxfId="75" priority="2" operator="containsText" text="Arkusz jest zwalidowany poprawnie">
      <formula>NOT(ISERROR(SEARCH("Arkusz jest zwalidowany poprawnie",D20)))</formula>
    </cfRule>
  </conditionalFormatting>
  <conditionalFormatting sqref="D18:X18">
    <cfRule type="containsText" dxfId="74" priority="1" operator="containsText" text="OK">
      <formula>NOT(ISERROR(SEARCH("OK",D18)))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3"/>
  <sheetViews>
    <sheetView zoomScale="90" zoomScaleNormal="90" workbookViewId="0">
      <selection activeCell="D18" sqref="D18"/>
    </sheetView>
  </sheetViews>
  <sheetFormatPr defaultRowHeight="15" x14ac:dyDescent="0.25"/>
  <cols>
    <col min="2" max="2" width="12.140625" customWidth="1"/>
    <col min="3" max="3" width="71.140625" customWidth="1"/>
    <col min="4" max="4" width="13.5703125" customWidth="1"/>
    <col min="5" max="5" width="25.85546875" customWidth="1"/>
  </cols>
  <sheetData>
    <row r="1" spans="2:5" ht="15.75" x14ac:dyDescent="0.25">
      <c r="B1" s="99" t="s">
        <v>1</v>
      </c>
      <c r="D1" s="2" t="s">
        <v>1606</v>
      </c>
    </row>
    <row r="2" spans="2:5" ht="15.75" x14ac:dyDescent="0.25">
      <c r="B2" s="352" t="s">
        <v>509</v>
      </c>
    </row>
    <row r="3" spans="2:5" ht="15.75" thickBot="1" x14ac:dyDescent="0.3"/>
    <row r="4" spans="2:5" ht="15.75" thickBot="1" x14ac:dyDescent="0.3">
      <c r="B4" s="897"/>
      <c r="C4" s="898"/>
      <c r="D4" s="517" t="s">
        <v>126</v>
      </c>
    </row>
    <row r="5" spans="2:5" x14ac:dyDescent="0.25">
      <c r="B5" s="518" t="s">
        <v>456</v>
      </c>
      <c r="C5" s="519" t="s">
        <v>457</v>
      </c>
      <c r="D5" s="520"/>
      <c r="E5" s="110" t="str">
        <f>IF(ISBLANK(D5),"","Weryfikacja wiersza OK")</f>
        <v/>
      </c>
    </row>
    <row r="6" spans="2:5" x14ac:dyDescent="0.25">
      <c r="B6" s="521" t="s">
        <v>458</v>
      </c>
      <c r="C6" s="522" t="s">
        <v>35</v>
      </c>
      <c r="D6" s="523"/>
      <c r="E6" s="110" t="str">
        <f>IF(ISBLANK(D6),"",IF(ISTEXT(D6),"Weryfikacja wiersza OK","Wartosc w bieżącym wierszu musi być tekstem"))</f>
        <v/>
      </c>
    </row>
    <row r="7" spans="2:5" x14ac:dyDescent="0.25">
      <c r="B7" s="521" t="s">
        <v>459</v>
      </c>
      <c r="C7" s="522" t="s">
        <v>242</v>
      </c>
      <c r="D7" s="523"/>
      <c r="E7" s="110" t="str">
        <f>IF(ISBLANK(D7),"",IF(ISTEXT(D7),"Weryfikacja wiersza OK","Wartosc w bieżącym wierszu musi być tekstem"))</f>
        <v/>
      </c>
    </row>
    <row r="8" spans="2:5" x14ac:dyDescent="0.25">
      <c r="B8" s="521" t="s">
        <v>460</v>
      </c>
      <c r="C8" s="522" t="s">
        <v>461</v>
      </c>
      <c r="D8" s="523"/>
      <c r="E8" s="110" t="str">
        <f>IF(ISBLANK(D8),"",IF(ISTEXT(D8),"Weryfikacja wiersza OK","Wartosc w bieżącym wierszu musi być tekstem"))</f>
        <v/>
      </c>
    </row>
    <row r="9" spans="2:5" x14ac:dyDescent="0.25">
      <c r="B9" s="521" t="s">
        <v>462</v>
      </c>
      <c r="C9" s="522" t="s">
        <v>103</v>
      </c>
      <c r="D9" s="523"/>
      <c r="E9" s="110" t="str">
        <f>IF(ISBLANK(D9),"",IF(ISTEXT(D9),"Weryfikacja wiersza OK","Wartosc w bieżącym wierszu musi być tekstem"))</f>
        <v/>
      </c>
    </row>
    <row r="10" spans="2:5" x14ac:dyDescent="0.25">
      <c r="B10" s="521" t="s">
        <v>463</v>
      </c>
      <c r="C10" s="522" t="s">
        <v>38</v>
      </c>
      <c r="D10" s="524"/>
      <c r="E10" s="110" t="str">
        <f>IF(ISBLANK(D10),"",IF(ISNUMBER(D10),"Weryfikacja wiersza OK","Wartość w kolumnie a musi być liczbą"))</f>
        <v/>
      </c>
    </row>
    <row r="11" spans="2:5" x14ac:dyDescent="0.25">
      <c r="B11" s="521" t="s">
        <v>464</v>
      </c>
      <c r="C11" s="522" t="s">
        <v>104</v>
      </c>
      <c r="D11" s="525"/>
      <c r="E11" s="110" t="str">
        <f>IF(ISBLANK(D11),"",IF(ISNUMBER(D11),"Weryfikacja wiersza OK","Wartość w kolumnie a musi być liczbą"))</f>
        <v/>
      </c>
    </row>
    <row r="12" spans="2:5" x14ac:dyDescent="0.25">
      <c r="B12" s="521" t="s">
        <v>465</v>
      </c>
      <c r="C12" s="522" t="s">
        <v>37</v>
      </c>
      <c r="D12" s="525"/>
      <c r="E12" s="110" t="str">
        <f>IF(ISBLANK(D12),"",IF(ISNUMBER(D12),"Weryfikacja wiersza OK","Wartość w kolumnie a musi być liczbą"))</f>
        <v/>
      </c>
    </row>
    <row r="13" spans="2:5" x14ac:dyDescent="0.25">
      <c r="B13" s="521" t="s">
        <v>466</v>
      </c>
      <c r="C13" s="522" t="s">
        <v>105</v>
      </c>
      <c r="D13" s="525"/>
      <c r="E13" s="110" t="str">
        <f t="shared" ref="E13:E18" si="0">IF(ISBLANK(D13),"",IF(ISNUMBER(D13),"Weryfikacja wiersza OK","Wartość w kolumnie a musi być liczbą"))</f>
        <v/>
      </c>
    </row>
    <row r="14" spans="2:5" x14ac:dyDescent="0.25">
      <c r="B14" s="521" t="s">
        <v>467</v>
      </c>
      <c r="C14" s="522" t="s">
        <v>246</v>
      </c>
      <c r="D14" s="525"/>
      <c r="E14" s="110" t="str">
        <f t="shared" si="0"/>
        <v/>
      </c>
    </row>
    <row r="15" spans="2:5" x14ac:dyDescent="0.25">
      <c r="B15" s="521" t="s">
        <v>468</v>
      </c>
      <c r="C15" s="526" t="s">
        <v>247</v>
      </c>
      <c r="D15" s="525"/>
      <c r="E15" s="110" t="str">
        <f t="shared" si="0"/>
        <v/>
      </c>
    </row>
    <row r="16" spans="2:5" x14ac:dyDescent="0.25">
      <c r="B16" s="521" t="s">
        <v>469</v>
      </c>
      <c r="C16" s="526" t="s">
        <v>262</v>
      </c>
      <c r="D16" s="525"/>
      <c r="E16" s="110" t="str">
        <f t="shared" si="0"/>
        <v/>
      </c>
    </row>
    <row r="17" spans="2:5" x14ac:dyDescent="0.25">
      <c r="B17" s="521" t="s">
        <v>470</v>
      </c>
      <c r="C17" s="526" t="s">
        <v>471</v>
      </c>
      <c r="D17" s="525"/>
      <c r="E17" s="110" t="str">
        <f>IF(ISBLANK(D17),"",IF(ISNUMBER(D17),"Weryfikacja wiersza OK","Wartość w kolumnie a musi być liczbą"))</f>
        <v/>
      </c>
    </row>
    <row r="18" spans="2:5" x14ac:dyDescent="0.25">
      <c r="B18" s="521" t="s">
        <v>472</v>
      </c>
      <c r="C18" s="526" t="s">
        <v>473</v>
      </c>
      <c r="D18" s="884"/>
      <c r="E18" s="110" t="str">
        <f t="shared" si="0"/>
        <v/>
      </c>
    </row>
    <row r="19" spans="2:5" x14ac:dyDescent="0.25">
      <c r="B19" s="521" t="s">
        <v>474</v>
      </c>
      <c r="C19" s="522" t="s">
        <v>475</v>
      </c>
      <c r="D19" s="525"/>
      <c r="E19" s="110" t="str">
        <f t="shared" ref="E19:E25" si="1">IF(ISBLANK(D19),"",IF(ISNUMBER(D19),"Weryfikacja wiersza OK","Wartosc w bieżącym wierszu musi być liczbą"))</f>
        <v/>
      </c>
    </row>
    <row r="20" spans="2:5" x14ac:dyDescent="0.25">
      <c r="B20" s="521" t="s">
        <v>476</v>
      </c>
      <c r="C20" s="522" t="s">
        <v>248</v>
      </c>
      <c r="D20" s="525"/>
      <c r="E20" s="110" t="str">
        <f t="shared" si="1"/>
        <v/>
      </c>
    </row>
    <row r="21" spans="2:5" x14ac:dyDescent="0.25">
      <c r="B21" s="521" t="s">
        <v>477</v>
      </c>
      <c r="C21" s="526" t="s">
        <v>1892</v>
      </c>
      <c r="D21" s="525"/>
      <c r="E21" s="110" t="str">
        <f t="shared" si="1"/>
        <v/>
      </c>
    </row>
    <row r="22" spans="2:5" x14ac:dyDescent="0.25">
      <c r="B22" s="521" t="s">
        <v>478</v>
      </c>
      <c r="C22" s="522" t="s">
        <v>117</v>
      </c>
      <c r="D22" s="525"/>
      <c r="E22" s="110" t="str">
        <f t="shared" si="1"/>
        <v/>
      </c>
    </row>
    <row r="23" spans="2:5" x14ac:dyDescent="0.25">
      <c r="B23" s="521" t="s">
        <v>479</v>
      </c>
      <c r="C23" s="522" t="s">
        <v>249</v>
      </c>
      <c r="D23" s="525"/>
      <c r="E23" s="110" t="str">
        <f t="shared" si="1"/>
        <v/>
      </c>
    </row>
    <row r="24" spans="2:5" x14ac:dyDescent="0.25">
      <c r="B24" s="521" t="s">
        <v>480</v>
      </c>
      <c r="C24" s="526" t="s">
        <v>250</v>
      </c>
      <c r="D24" s="525"/>
      <c r="E24" s="110" t="str">
        <f t="shared" si="1"/>
        <v/>
      </c>
    </row>
    <row r="25" spans="2:5" ht="15.75" thickBot="1" x14ac:dyDescent="0.3">
      <c r="B25" s="521" t="s">
        <v>481</v>
      </c>
      <c r="C25" s="526" t="s">
        <v>482</v>
      </c>
      <c r="D25" s="884"/>
      <c r="E25" s="110" t="str">
        <f t="shared" si="1"/>
        <v/>
      </c>
    </row>
    <row r="26" spans="2:5" x14ac:dyDescent="0.25">
      <c r="B26" s="527" t="s">
        <v>483</v>
      </c>
      <c r="C26" s="528" t="s">
        <v>36</v>
      </c>
      <c r="D26" s="529"/>
      <c r="E26" s="110"/>
    </row>
    <row r="27" spans="2:5" x14ac:dyDescent="0.25">
      <c r="B27" s="530" t="s">
        <v>484</v>
      </c>
      <c r="C27" s="531" t="s">
        <v>485</v>
      </c>
      <c r="D27" s="532"/>
      <c r="E27" s="110" t="str">
        <f>IF(ISBLANK(D27),"",IF(ISTEXT(D27),"Weryfikacja wiersza OK","Wartosc w bieżącym wierszu musi być tekstem"))</f>
        <v/>
      </c>
    </row>
    <row r="28" spans="2:5" x14ac:dyDescent="0.25">
      <c r="B28" s="530" t="s">
        <v>486</v>
      </c>
      <c r="C28" s="531" t="s">
        <v>487</v>
      </c>
      <c r="D28" s="532"/>
      <c r="E28" s="110" t="str">
        <f>IF(ISBLANK(D28),"",IF(ISTEXT(D28),"Weryfikacja wiersza OK","Wartosc w bieżącym wierszu musi być tekstem"))</f>
        <v/>
      </c>
    </row>
    <row r="29" spans="2:5" x14ac:dyDescent="0.25">
      <c r="B29" s="530" t="s">
        <v>488</v>
      </c>
      <c r="C29" s="531" t="s">
        <v>489</v>
      </c>
      <c r="D29" s="532"/>
      <c r="E29" s="110" t="str">
        <f>IF(ISBLANK(D29),"",IF(ISTEXT(D29),"Weryfikacja wiersza OK","Wartosc w bieżącym wierszu musi być tekstem"))</f>
        <v/>
      </c>
    </row>
    <row r="30" spans="2:5" x14ac:dyDescent="0.25">
      <c r="B30" s="530" t="s">
        <v>490</v>
      </c>
      <c r="C30" s="531" t="s">
        <v>491</v>
      </c>
      <c r="D30" s="532"/>
      <c r="E30" s="110" t="str">
        <f>IF(ISBLANK(D30),"",IF(ISTEXT(D30),"Weryfikacja wiersza OK","Wartosc w bieżącym wierszu musi być tekstem"))</f>
        <v/>
      </c>
    </row>
    <row r="31" spans="2:5" ht="15.75" thickBot="1" x14ac:dyDescent="0.3">
      <c r="B31" s="533" t="s">
        <v>492</v>
      </c>
      <c r="C31" s="534" t="s">
        <v>493</v>
      </c>
      <c r="D31" s="535"/>
      <c r="E31" s="110" t="str">
        <f>IF(ISBLANK(D31),"",IF(ISTEXT(D31),"Weryfikacja wiersza OK","Wartosc w bieżącym wierszu musi być tekstem"))</f>
        <v/>
      </c>
    </row>
    <row r="32" spans="2:5" x14ac:dyDescent="0.25">
      <c r="B32" s="536" t="s">
        <v>494</v>
      </c>
      <c r="C32" s="528" t="s">
        <v>115</v>
      </c>
      <c r="D32" s="529"/>
      <c r="E32" s="110"/>
    </row>
    <row r="33" spans="2:5" x14ac:dyDescent="0.25">
      <c r="B33" s="530" t="s">
        <v>495</v>
      </c>
      <c r="C33" s="531" t="s">
        <v>496</v>
      </c>
      <c r="D33" s="532"/>
      <c r="E33" s="110" t="str">
        <f>IF(ISBLANK(D33),"",IF(ISTEXT(D33),"Weryfikacja wiersza OK","Wartosc w bieżącym wierszu musi być tekstem"))</f>
        <v/>
      </c>
    </row>
    <row r="34" spans="2:5" x14ac:dyDescent="0.25">
      <c r="B34" s="530" t="s">
        <v>497</v>
      </c>
      <c r="C34" s="531" t="s">
        <v>498</v>
      </c>
      <c r="D34" s="532"/>
      <c r="E34" s="110" t="str">
        <f>IF(ISBLANK(D34),"",IF(ISTEXT(D34),"Weryfikacja wiersza OK","Wartosc w bieżącym wierszu musi być tekstem"))</f>
        <v/>
      </c>
    </row>
    <row r="35" spans="2:5" ht="15.75" thickBot="1" x14ac:dyDescent="0.3">
      <c r="B35" s="533" t="s">
        <v>499</v>
      </c>
      <c r="C35" s="534" t="s">
        <v>500</v>
      </c>
      <c r="D35" s="535"/>
      <c r="E35" s="110" t="str">
        <f>IF(ISBLANK(D35),"",IF(ISTEXT(D35),"Weryfikacja wiersza OK","Wartosc w bieżącym wierszu musi być tekstem"))</f>
        <v/>
      </c>
    </row>
    <row r="36" spans="2:5" x14ac:dyDescent="0.25">
      <c r="B36" s="537" t="s">
        <v>501</v>
      </c>
      <c r="C36" s="538" t="s">
        <v>133</v>
      </c>
      <c r="D36" s="529"/>
      <c r="E36" s="110"/>
    </row>
    <row r="37" spans="2:5" x14ac:dyDescent="0.25">
      <c r="B37" s="539" t="s">
        <v>502</v>
      </c>
      <c r="C37" s="531" t="s">
        <v>496</v>
      </c>
      <c r="D37" s="532"/>
      <c r="E37" s="110" t="str">
        <f>IF(ISBLANK(D37),"",IF(ISTEXT(D37),"Weryfikacja wiersza OK","Wartosc w bieżącym wierszu musi być tekstem"))</f>
        <v/>
      </c>
    </row>
    <row r="38" spans="2:5" x14ac:dyDescent="0.25">
      <c r="B38" s="539" t="s">
        <v>503</v>
      </c>
      <c r="C38" s="531" t="s">
        <v>498</v>
      </c>
      <c r="D38" s="532"/>
      <c r="E38" s="110" t="str">
        <f>IF(ISBLANK(D38),"",IF(ISTEXT(D38),"Weryfikacja wiersza OK","Wartosc w bieżącym wierszu musi być tekstem"))</f>
        <v/>
      </c>
    </row>
    <row r="39" spans="2:5" ht="15.75" thickBot="1" x14ac:dyDescent="0.3">
      <c r="B39" s="540" t="s">
        <v>504</v>
      </c>
      <c r="C39" s="534" t="s">
        <v>500</v>
      </c>
      <c r="D39" s="535"/>
      <c r="E39" s="110" t="str">
        <f>IF(ISBLANK(D39),"",IF(ISTEXT(D39),"Weryfikacja wiersza OK","Wartosc w bieżącym wierszu musi być tekstem"))</f>
        <v/>
      </c>
    </row>
    <row r="40" spans="2:5" ht="15.75" thickBot="1" x14ac:dyDescent="0.3">
      <c r="B40" s="541" t="s">
        <v>505</v>
      </c>
      <c r="C40" s="542" t="s">
        <v>251</v>
      </c>
      <c r="D40" s="543"/>
      <c r="E40" s="110" t="str">
        <f>IF(ISBLANK(D40),"",IF(ISTEXT(D40),"Weryfikacja wiersza OK","Wartosc w bieżącym wierszu musi być tekstem"))</f>
        <v/>
      </c>
    </row>
    <row r="41" spans="2:5" ht="15.75" thickBot="1" x14ac:dyDescent="0.3">
      <c r="B41" s="544" t="s">
        <v>506</v>
      </c>
      <c r="C41" s="545" t="s">
        <v>507</v>
      </c>
      <c r="D41" s="546"/>
      <c r="E41" s="110" t="str">
        <f>IF(ISBLANK(D41),"","Weryfikacja wiersza OK")</f>
        <v/>
      </c>
    </row>
    <row r="43" spans="2:5" x14ac:dyDescent="0.25">
      <c r="C43" s="14" t="s">
        <v>1852</v>
      </c>
      <c r="D43" s="481" t="str">
        <f>IF(COUNTBLANK(E5:E41)=37,"",IF(COUNTIFS(E5:E41,"Weryfikacja wiersza OK")=34,"Arkusz jest zwalidowany poprawnie","Arkusz jest niepoprawny"))</f>
        <v/>
      </c>
    </row>
  </sheetData>
  <mergeCells count="1">
    <mergeCell ref="B4:C4"/>
  </mergeCells>
  <conditionalFormatting sqref="E5">
    <cfRule type="containsText" dxfId="198" priority="4" operator="containsText" text="Weryfikacja wiersza OK">
      <formula>NOT(ISERROR(SEARCH("Weryfikacja wiersza OK",E5)))</formula>
    </cfRule>
  </conditionalFormatting>
  <conditionalFormatting sqref="E6:E41">
    <cfRule type="containsText" dxfId="197" priority="3" operator="containsText" text="Weryfikacja wiersza OK">
      <formula>NOT(ISERROR(SEARCH("Weryfikacja wiersza OK",E6)))</formula>
    </cfRule>
  </conditionalFormatting>
  <conditionalFormatting sqref="D43">
    <cfRule type="containsText" dxfId="196" priority="1" operator="containsText" text="Arkusz jest zwalidowany poprawnie">
      <formula>NOT(ISERROR(SEARCH("Arkusz jest zwalidowany poprawnie",D43)))</formula>
    </cfRule>
  </conditionalFormatting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9"/>
  <sheetViews>
    <sheetView workbookViewId="0">
      <selection activeCell="D7" sqref="D7:L14"/>
    </sheetView>
  </sheetViews>
  <sheetFormatPr defaultRowHeight="15" x14ac:dyDescent="0.25"/>
  <cols>
    <col min="3" max="3" width="27" customWidth="1"/>
    <col min="4" max="10" width="12.140625" customWidth="1"/>
    <col min="11" max="11" width="36.85546875" customWidth="1"/>
    <col min="13" max="13" width="14.42578125" customWidth="1"/>
  </cols>
  <sheetData>
    <row r="1" spans="2:13" ht="15.75" x14ac:dyDescent="0.25">
      <c r="B1" s="1" t="s">
        <v>1</v>
      </c>
      <c r="C1" s="5"/>
      <c r="D1" s="5"/>
      <c r="E1" s="5"/>
      <c r="F1" s="5"/>
      <c r="G1" s="5"/>
      <c r="H1" s="5"/>
      <c r="I1" s="5"/>
      <c r="J1" s="5"/>
      <c r="K1" s="2" t="s">
        <v>1606</v>
      </c>
    </row>
    <row r="2" spans="2:13" x14ac:dyDescent="0.25">
      <c r="B2" s="672" t="s">
        <v>1642</v>
      </c>
      <c r="C2" s="672"/>
      <c r="D2" s="672"/>
      <c r="E2" s="672"/>
      <c r="F2" s="672"/>
      <c r="G2" s="672"/>
      <c r="H2" s="672"/>
      <c r="I2" s="672"/>
      <c r="J2" s="672"/>
      <c r="K2" s="672"/>
      <c r="L2" s="234"/>
    </row>
    <row r="3" spans="2:13" ht="15.75" thickBot="1" x14ac:dyDescent="0.3">
      <c r="B3" s="672"/>
      <c r="C3" s="672"/>
      <c r="D3" s="672"/>
      <c r="E3" s="672"/>
      <c r="F3" s="672"/>
      <c r="G3" s="672"/>
      <c r="H3" s="672"/>
      <c r="I3" s="672"/>
      <c r="J3" s="672"/>
      <c r="K3" s="672"/>
      <c r="L3" s="234"/>
    </row>
    <row r="4" spans="2:13" x14ac:dyDescent="0.25">
      <c r="B4" s="1029"/>
      <c r="C4" s="1030"/>
      <c r="D4" s="1035" t="s">
        <v>257</v>
      </c>
      <c r="E4" s="1037" t="s">
        <v>88</v>
      </c>
      <c r="F4" s="1038"/>
      <c r="G4" s="1038"/>
      <c r="H4" s="1038"/>
      <c r="I4" s="1038"/>
      <c r="J4" s="1038"/>
      <c r="K4" s="1038"/>
      <c r="L4" s="1039"/>
    </row>
    <row r="5" spans="2:13" ht="38.25" x14ac:dyDescent="0.25">
      <c r="B5" s="1031"/>
      <c r="C5" s="1032"/>
      <c r="D5" s="1036"/>
      <c r="E5" s="760" t="s">
        <v>89</v>
      </c>
      <c r="F5" s="760" t="s">
        <v>90</v>
      </c>
      <c r="G5" s="760" t="s">
        <v>118</v>
      </c>
      <c r="H5" s="760" t="s">
        <v>119</v>
      </c>
      <c r="I5" s="760" t="s">
        <v>91</v>
      </c>
      <c r="J5" s="760" t="s">
        <v>955</v>
      </c>
      <c r="K5" s="760" t="s">
        <v>956</v>
      </c>
      <c r="L5" s="761" t="s">
        <v>96</v>
      </c>
    </row>
    <row r="6" spans="2:13" ht="15.75" thickBot="1" x14ac:dyDescent="0.3">
      <c r="B6" s="1033"/>
      <c r="C6" s="1034"/>
      <c r="D6" s="762" t="s">
        <v>126</v>
      </c>
      <c r="E6" s="763" t="s">
        <v>127</v>
      </c>
      <c r="F6" s="763" t="s">
        <v>128</v>
      </c>
      <c r="G6" s="763" t="s">
        <v>129</v>
      </c>
      <c r="H6" s="763" t="s">
        <v>134</v>
      </c>
      <c r="I6" s="763" t="s">
        <v>130</v>
      </c>
      <c r="J6" s="764" t="s">
        <v>195</v>
      </c>
      <c r="K6" s="764" t="s">
        <v>196</v>
      </c>
      <c r="L6" s="765" t="s">
        <v>197</v>
      </c>
    </row>
    <row r="7" spans="2:13" ht="25.5" x14ac:dyDescent="0.25">
      <c r="B7" s="766" t="s">
        <v>1877</v>
      </c>
      <c r="C7" s="767" t="s">
        <v>1643</v>
      </c>
      <c r="D7" s="768"/>
      <c r="E7" s="769"/>
      <c r="F7" s="769"/>
      <c r="G7" s="769"/>
      <c r="H7" s="769"/>
      <c r="I7" s="769"/>
      <c r="J7" s="769"/>
      <c r="K7" s="769"/>
      <c r="L7" s="770"/>
      <c r="M7" s="136" t="str">
        <f>IF(COUNTBLANK(D7:L7)=9,"",IF(COUNTBLANK(D7:L7)=0, "Weryfikacja wiersza OK", "Należy wypełnić wszystkie pola w bieżącym wierszu"))</f>
        <v/>
      </c>
    </row>
    <row r="8" spans="2:13" ht="25.5" x14ac:dyDescent="0.25">
      <c r="B8" s="771" t="s">
        <v>1878</v>
      </c>
      <c r="C8" s="772" t="s">
        <v>1644</v>
      </c>
      <c r="D8" s="773"/>
      <c r="E8" s="774"/>
      <c r="F8" s="774"/>
      <c r="G8" s="774"/>
      <c r="H8" s="774"/>
      <c r="I8" s="774"/>
      <c r="J8" s="774"/>
      <c r="K8" s="774"/>
      <c r="L8" s="775"/>
      <c r="M8" s="136" t="str">
        <f t="shared" ref="M8:M14" si="0">IF(COUNTBLANK(D8:L8)=9,"",IF(COUNTBLANK(D8:L8)=0, "Weryfikacja wiersza OK", "Należy wypełnić wszystkie pola w bieżącym wierszu"))</f>
        <v/>
      </c>
    </row>
    <row r="9" spans="2:13" ht="25.5" x14ac:dyDescent="0.25">
      <c r="B9" s="771" t="s">
        <v>1879</v>
      </c>
      <c r="C9" s="772" t="s">
        <v>1645</v>
      </c>
      <c r="D9" s="773"/>
      <c r="E9" s="774"/>
      <c r="F9" s="774"/>
      <c r="G9" s="774"/>
      <c r="H9" s="774"/>
      <c r="I9" s="774"/>
      <c r="J9" s="774"/>
      <c r="K9" s="774"/>
      <c r="L9" s="775"/>
      <c r="M9" s="136" t="str">
        <f t="shared" si="0"/>
        <v/>
      </c>
    </row>
    <row r="10" spans="2:13" ht="25.5" x14ac:dyDescent="0.25">
      <c r="B10" s="771" t="s">
        <v>1880</v>
      </c>
      <c r="C10" s="772" t="s">
        <v>1646</v>
      </c>
      <c r="D10" s="773"/>
      <c r="E10" s="774"/>
      <c r="F10" s="774"/>
      <c r="G10" s="774"/>
      <c r="H10" s="774"/>
      <c r="I10" s="774"/>
      <c r="J10" s="774"/>
      <c r="K10" s="774"/>
      <c r="L10" s="775"/>
      <c r="M10" s="136" t="str">
        <f t="shared" si="0"/>
        <v/>
      </c>
    </row>
    <row r="11" spans="2:13" ht="25.5" x14ac:dyDescent="0.25">
      <c r="B11" s="771" t="s">
        <v>1881</v>
      </c>
      <c r="C11" s="772" t="s">
        <v>1647</v>
      </c>
      <c r="D11" s="773"/>
      <c r="E11" s="774"/>
      <c r="F11" s="774"/>
      <c r="G11" s="774"/>
      <c r="H11" s="774"/>
      <c r="I11" s="774"/>
      <c r="J11" s="774"/>
      <c r="K11" s="774"/>
      <c r="L11" s="775"/>
      <c r="M11" s="136" t="str">
        <f t="shared" si="0"/>
        <v/>
      </c>
    </row>
    <row r="12" spans="2:13" ht="38.25" x14ac:dyDescent="0.25">
      <c r="B12" s="771" t="s">
        <v>1882</v>
      </c>
      <c r="C12" s="772" t="s">
        <v>59</v>
      </c>
      <c r="D12" s="773"/>
      <c r="E12" s="774"/>
      <c r="F12" s="774"/>
      <c r="G12" s="774"/>
      <c r="H12" s="774"/>
      <c r="I12" s="774"/>
      <c r="J12" s="774"/>
      <c r="K12" s="774"/>
      <c r="L12" s="775"/>
      <c r="M12" s="136" t="str">
        <f t="shared" si="0"/>
        <v/>
      </c>
    </row>
    <row r="13" spans="2:13" ht="26.25" thickBot="1" x14ac:dyDescent="0.3">
      <c r="B13" s="776" t="s">
        <v>1883</v>
      </c>
      <c r="C13" s="777" t="s">
        <v>33</v>
      </c>
      <c r="D13" s="778"/>
      <c r="E13" s="779"/>
      <c r="F13" s="779"/>
      <c r="G13" s="779"/>
      <c r="H13" s="779"/>
      <c r="I13" s="779"/>
      <c r="J13" s="779"/>
      <c r="K13" s="779"/>
      <c r="L13" s="780"/>
      <c r="M13" s="136" t="str">
        <f t="shared" si="0"/>
        <v/>
      </c>
    </row>
    <row r="14" spans="2:13" ht="26.25" thickBot="1" x14ac:dyDescent="0.3">
      <c r="B14" s="781" t="s">
        <v>1884</v>
      </c>
      <c r="C14" s="782" t="s">
        <v>32</v>
      </c>
      <c r="D14" s="783"/>
      <c r="E14" s="784"/>
      <c r="F14" s="784"/>
      <c r="G14" s="784"/>
      <c r="H14" s="784"/>
      <c r="I14" s="784"/>
      <c r="J14" s="784"/>
      <c r="K14" s="784"/>
      <c r="L14" s="785"/>
      <c r="M14" s="136" t="str">
        <f t="shared" si="0"/>
        <v/>
      </c>
    </row>
    <row r="15" spans="2:13" x14ac:dyDescent="0.25"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2:13" x14ac:dyDescent="0.25">
      <c r="B16" s="5"/>
      <c r="C16" s="2" t="s">
        <v>1827</v>
      </c>
      <c r="D16" s="5"/>
      <c r="E16" s="5"/>
      <c r="F16" s="5"/>
      <c r="G16" s="5"/>
      <c r="H16" s="5"/>
      <c r="I16" s="5"/>
      <c r="J16" s="5"/>
      <c r="K16" s="5"/>
    </row>
    <row r="17" spans="2:12" x14ac:dyDescent="0.25">
      <c r="B17" s="5"/>
      <c r="C17" s="424" t="s">
        <v>258</v>
      </c>
      <c r="D17" s="423" t="str">
        <f>IF(COUNTBLANK(D7:D14)=8,"",IF(D14=SUM(D7:D13),"OK","Błąd"))</f>
        <v/>
      </c>
      <c r="E17" s="423" t="str">
        <f t="shared" ref="E17:L17" si="1">IF(COUNTBLANK(E7:E14)=8,"",IF(E14=SUM(E7:E13),"OK","Błąd"))</f>
        <v/>
      </c>
      <c r="F17" s="423" t="str">
        <f t="shared" si="1"/>
        <v/>
      </c>
      <c r="G17" s="423" t="str">
        <f t="shared" si="1"/>
        <v/>
      </c>
      <c r="H17" s="423" t="str">
        <f t="shared" si="1"/>
        <v/>
      </c>
      <c r="I17" s="423" t="str">
        <f t="shared" si="1"/>
        <v/>
      </c>
      <c r="J17" s="423" t="str">
        <f t="shared" si="1"/>
        <v/>
      </c>
      <c r="K17" s="423" t="str">
        <f t="shared" si="1"/>
        <v/>
      </c>
      <c r="L17" s="423" t="str">
        <f t="shared" si="1"/>
        <v/>
      </c>
    </row>
    <row r="18" spans="2:12" x14ac:dyDescent="0.25">
      <c r="B18" s="5"/>
      <c r="C18" s="423"/>
      <c r="D18" s="425"/>
      <c r="E18" s="425"/>
      <c r="F18" s="425"/>
      <c r="G18" s="425"/>
      <c r="H18" s="425"/>
      <c r="I18" s="425"/>
      <c r="J18" s="425"/>
      <c r="K18" s="5"/>
    </row>
    <row r="19" spans="2:12" x14ac:dyDescent="0.25">
      <c r="C19" s="14" t="s">
        <v>1852</v>
      </c>
      <c r="D19" s="481" t="str">
        <f>IF(COUNTBLANK(M7:M14)=8,"",IF(AND(COUNTIF(M7:M14,"Weryfikacja wiersza OK")=8,COUNTIF(D17:L17,"OK")=9),"Arkusz jest zwalidowany poprawnie","Arkusz jest niepoprawny"))</f>
        <v/>
      </c>
    </row>
  </sheetData>
  <sheetProtection formatCells="0" formatColumns="0" formatRows="0"/>
  <mergeCells count="3">
    <mergeCell ref="B4:C6"/>
    <mergeCell ref="D4:D5"/>
    <mergeCell ref="E4:L4"/>
  </mergeCells>
  <conditionalFormatting sqref="D17:L17">
    <cfRule type="containsText" dxfId="73" priority="5" operator="containsText" text="OK">
      <formula>NOT(ISERROR(SEARCH("OK",D17)))</formula>
    </cfRule>
  </conditionalFormatting>
  <conditionalFormatting sqref="C18">
    <cfRule type="containsText" dxfId="72" priority="4" operator="containsText" text="Arkusz jest zwalidowany poprawnie">
      <formula>NOT(ISERROR(SEARCH("Arkusz jest zwalidowany poprawnie",C18)))</formula>
    </cfRule>
  </conditionalFormatting>
  <conditionalFormatting sqref="M7:M14">
    <cfRule type="containsText" dxfId="71" priority="2" operator="containsText" text="Weryfikacja wiersza OK">
      <formula>NOT(ISERROR(SEARCH("Weryfikacja wiersza OK",M7)))</formula>
    </cfRule>
  </conditionalFormatting>
  <conditionalFormatting sqref="D19">
    <cfRule type="containsText" dxfId="70" priority="1" operator="containsText" text="Arkusz jest zwalidowany poprawnie">
      <formula>NOT(ISERROR(SEARCH("Arkusz jest zwalidowany poprawnie",D19)))</formula>
    </cfRule>
  </conditionalFormatting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9"/>
  <sheetViews>
    <sheetView workbookViewId="0">
      <selection activeCell="D7" sqref="D7:L14"/>
    </sheetView>
  </sheetViews>
  <sheetFormatPr defaultRowHeight="15" x14ac:dyDescent="0.25"/>
  <cols>
    <col min="2" max="2" width="12.28515625" customWidth="1"/>
    <col min="3" max="3" width="29.42578125" customWidth="1"/>
    <col min="4" max="12" width="13.7109375" customWidth="1"/>
    <col min="13" max="13" width="12.42578125" customWidth="1"/>
  </cols>
  <sheetData>
    <row r="1" spans="2:13" ht="15.75" x14ac:dyDescent="0.25">
      <c r="B1" s="1" t="s">
        <v>1</v>
      </c>
      <c r="L1" s="2" t="s">
        <v>1606</v>
      </c>
    </row>
    <row r="2" spans="2:13" x14ac:dyDescent="0.25">
      <c r="B2" s="5" t="s">
        <v>1010</v>
      </c>
    </row>
    <row r="3" spans="2:13" ht="15.75" thickBot="1" x14ac:dyDescent="0.3"/>
    <row r="4" spans="2:13" x14ac:dyDescent="0.25">
      <c r="B4" s="988"/>
      <c r="C4" s="989"/>
      <c r="D4" s="997" t="s">
        <v>87</v>
      </c>
      <c r="E4" s="1040" t="s">
        <v>1020</v>
      </c>
      <c r="F4" s="1040"/>
      <c r="G4" s="1040"/>
      <c r="H4" s="1040"/>
      <c r="I4" s="1040"/>
      <c r="J4" s="1040"/>
      <c r="K4" s="1040"/>
      <c r="L4" s="900"/>
    </row>
    <row r="5" spans="2:13" ht="45" x14ac:dyDescent="0.25">
      <c r="B5" s="990"/>
      <c r="C5" s="991"/>
      <c r="D5" s="998"/>
      <c r="E5" s="721" t="s">
        <v>89</v>
      </c>
      <c r="F5" s="721" t="s">
        <v>90</v>
      </c>
      <c r="G5" s="721" t="s">
        <v>893</v>
      </c>
      <c r="H5" s="721" t="s">
        <v>894</v>
      </c>
      <c r="I5" s="721" t="s">
        <v>895</v>
      </c>
      <c r="J5" s="721" t="s">
        <v>955</v>
      </c>
      <c r="K5" s="721" t="s">
        <v>956</v>
      </c>
      <c r="L5" s="722" t="s">
        <v>96</v>
      </c>
    </row>
    <row r="6" spans="2:13" ht="15.75" thickBot="1" x14ac:dyDescent="0.3">
      <c r="B6" s="992"/>
      <c r="C6" s="993"/>
      <c r="D6" s="723" t="s">
        <v>126</v>
      </c>
      <c r="E6" s="724" t="s">
        <v>127</v>
      </c>
      <c r="F6" s="724" t="s">
        <v>128</v>
      </c>
      <c r="G6" s="724" t="s">
        <v>129</v>
      </c>
      <c r="H6" s="724" t="s">
        <v>134</v>
      </c>
      <c r="I6" s="724" t="s">
        <v>130</v>
      </c>
      <c r="J6" s="724" t="s">
        <v>195</v>
      </c>
      <c r="K6" s="724" t="s">
        <v>196</v>
      </c>
      <c r="L6" s="725" t="s">
        <v>197</v>
      </c>
    </row>
    <row r="7" spans="2:13" x14ac:dyDescent="0.25">
      <c r="B7" s="586" t="s">
        <v>1011</v>
      </c>
      <c r="C7" s="748" t="s">
        <v>55</v>
      </c>
      <c r="D7" s="727"/>
      <c r="E7" s="718"/>
      <c r="F7" s="718"/>
      <c r="G7" s="718"/>
      <c r="H7" s="718"/>
      <c r="I7" s="718"/>
      <c r="J7" s="718"/>
      <c r="K7" s="718"/>
      <c r="L7" s="719"/>
      <c r="M7" s="136" t="str">
        <f>IF(COUNTBLANK(D7:L7)=9,"",IF(COUNTBLANK(D7:L7)=0, "Weryfikacja wiersza OK", "Należy wypełnić wszystkie pola w bieżącym wierszu"))</f>
        <v/>
      </c>
    </row>
    <row r="8" spans="2:13" x14ac:dyDescent="0.25">
      <c r="B8" s="587" t="s">
        <v>1012</v>
      </c>
      <c r="C8" s="573" t="s">
        <v>56</v>
      </c>
      <c r="D8" s="548"/>
      <c r="E8" s="610"/>
      <c r="F8" s="610"/>
      <c r="G8" s="610"/>
      <c r="H8" s="610"/>
      <c r="I8" s="610"/>
      <c r="J8" s="610"/>
      <c r="K8" s="610"/>
      <c r="L8" s="600"/>
      <c r="M8" s="136" t="str">
        <f t="shared" ref="M8:M14" si="0">IF(COUNTBLANK(D8:L8)=9,"",IF(COUNTBLANK(D8:L8)=0, "Weryfikacja wiersza OK", "Należy wypełnić wszystkie pola w bieżącym wierszu"))</f>
        <v/>
      </c>
    </row>
    <row r="9" spans="2:13" x14ac:dyDescent="0.25">
      <c r="B9" s="587" t="s">
        <v>1013</v>
      </c>
      <c r="C9" s="573" t="s">
        <v>57</v>
      </c>
      <c r="D9" s="548"/>
      <c r="E9" s="610"/>
      <c r="F9" s="610"/>
      <c r="G9" s="610"/>
      <c r="H9" s="610"/>
      <c r="I9" s="610"/>
      <c r="J9" s="610"/>
      <c r="K9" s="610"/>
      <c r="L9" s="600"/>
      <c r="M9" s="136" t="str">
        <f t="shared" si="0"/>
        <v/>
      </c>
    </row>
    <row r="10" spans="2:13" x14ac:dyDescent="0.25">
      <c r="B10" s="587" t="s">
        <v>1014</v>
      </c>
      <c r="C10" s="573" t="s">
        <v>58</v>
      </c>
      <c r="D10" s="548"/>
      <c r="E10" s="610"/>
      <c r="F10" s="610"/>
      <c r="G10" s="610"/>
      <c r="H10" s="610"/>
      <c r="I10" s="610"/>
      <c r="J10" s="610"/>
      <c r="K10" s="610"/>
      <c r="L10" s="600"/>
      <c r="M10" s="136" t="str">
        <f t="shared" si="0"/>
        <v/>
      </c>
    </row>
    <row r="11" spans="2:13" x14ac:dyDescent="0.25">
      <c r="B11" s="587" t="s">
        <v>1015</v>
      </c>
      <c r="C11" s="573" t="s">
        <v>60</v>
      </c>
      <c r="D11" s="548"/>
      <c r="E11" s="610"/>
      <c r="F11" s="610"/>
      <c r="G11" s="610"/>
      <c r="H11" s="610"/>
      <c r="I11" s="610"/>
      <c r="J11" s="610"/>
      <c r="K11" s="610"/>
      <c r="L11" s="600"/>
      <c r="M11" s="136" t="str">
        <f t="shared" si="0"/>
        <v/>
      </c>
    </row>
    <row r="12" spans="2:13" ht="45" x14ac:dyDescent="0.25">
      <c r="B12" s="587" t="s">
        <v>1016</v>
      </c>
      <c r="C12" s="573" t="s">
        <v>59</v>
      </c>
      <c r="D12" s="548"/>
      <c r="E12" s="610"/>
      <c r="F12" s="610"/>
      <c r="G12" s="610"/>
      <c r="H12" s="610"/>
      <c r="I12" s="610"/>
      <c r="J12" s="610"/>
      <c r="K12" s="610"/>
      <c r="L12" s="600"/>
      <c r="M12" s="136" t="str">
        <f t="shared" si="0"/>
        <v/>
      </c>
    </row>
    <row r="13" spans="2:13" ht="15.75" thickBot="1" x14ac:dyDescent="0.3">
      <c r="B13" s="588" t="s">
        <v>1017</v>
      </c>
      <c r="C13" s="728" t="s">
        <v>33</v>
      </c>
      <c r="D13" s="603"/>
      <c r="E13" s="613"/>
      <c r="F13" s="613"/>
      <c r="G13" s="613"/>
      <c r="H13" s="613"/>
      <c r="I13" s="613"/>
      <c r="J13" s="613"/>
      <c r="K13" s="613"/>
      <c r="L13" s="604"/>
      <c r="M13" s="136" t="str">
        <f t="shared" si="0"/>
        <v/>
      </c>
    </row>
    <row r="14" spans="2:13" ht="15.75" thickBot="1" x14ac:dyDescent="0.3">
      <c r="B14" s="591" t="s">
        <v>1018</v>
      </c>
      <c r="C14" s="786" t="s">
        <v>84</v>
      </c>
      <c r="D14" s="787"/>
      <c r="E14" s="788"/>
      <c r="F14" s="788"/>
      <c r="G14" s="788"/>
      <c r="H14" s="788"/>
      <c r="I14" s="788"/>
      <c r="J14" s="788"/>
      <c r="K14" s="788"/>
      <c r="L14" s="789"/>
      <c r="M14" s="136" t="str">
        <f t="shared" si="0"/>
        <v/>
      </c>
    </row>
    <row r="16" spans="2:13" x14ac:dyDescent="0.25">
      <c r="C16" s="2" t="s">
        <v>1827</v>
      </c>
    </row>
    <row r="17" spans="3:12" x14ac:dyDescent="0.25">
      <c r="C17" t="s">
        <v>1018</v>
      </c>
      <c r="D17" s="481" t="str">
        <f>IF(D14="","",IF(ROUND(SUM(D7:D13),2)=ROUND(D14,2),"OK","Błąd sumy częściowej"))</f>
        <v/>
      </c>
      <c r="E17" s="481" t="str">
        <f t="shared" ref="E17:L17" si="1">IF(E14="","",IF(ROUND(SUM(E7:E13),2)=ROUND(E14,2),"OK","Błąd sumy częściowej"))</f>
        <v/>
      </c>
      <c r="F17" s="481" t="str">
        <f t="shared" si="1"/>
        <v/>
      </c>
      <c r="G17" s="481" t="str">
        <f t="shared" si="1"/>
        <v/>
      </c>
      <c r="H17" s="481" t="str">
        <f t="shared" si="1"/>
        <v/>
      </c>
      <c r="I17" s="481" t="str">
        <f t="shared" si="1"/>
        <v/>
      </c>
      <c r="J17" s="481" t="str">
        <f t="shared" si="1"/>
        <v/>
      </c>
      <c r="K17" s="481" t="str">
        <f t="shared" si="1"/>
        <v/>
      </c>
      <c r="L17" s="481" t="str">
        <f t="shared" si="1"/>
        <v/>
      </c>
    </row>
    <row r="19" spans="3:12" x14ac:dyDescent="0.25">
      <c r="C19" s="14" t="s">
        <v>1852</v>
      </c>
      <c r="D19" s="481" t="str">
        <f>IF(COUNTBLANK(M7:M14)=8,"",IF(AND(COUNTIF(M7:M14,"Weryfikacja wiersza OK")=8,COUNTIF(D17:L17,"OK")=9),"Arkusz jest zwalidowany poprawnie","Arkusz jest niepoprawny"))</f>
        <v/>
      </c>
    </row>
  </sheetData>
  <mergeCells count="3">
    <mergeCell ref="B4:C6"/>
    <mergeCell ref="D4:D5"/>
    <mergeCell ref="E4:L4"/>
  </mergeCells>
  <conditionalFormatting sqref="M7:M14">
    <cfRule type="containsText" dxfId="69" priority="3" operator="containsText" text="Weryfikacja wiersza OK">
      <formula>NOT(ISERROR(SEARCH("Weryfikacja wiersza OK",M7)))</formula>
    </cfRule>
  </conditionalFormatting>
  <conditionalFormatting sqref="D17:L17">
    <cfRule type="containsText" dxfId="68" priority="2" operator="containsText" text="OK">
      <formula>NOT(ISERROR(SEARCH("OK",D17)))</formula>
    </cfRule>
  </conditionalFormatting>
  <conditionalFormatting sqref="D19">
    <cfRule type="containsText" dxfId="67" priority="1" operator="containsText" text="Arkusz jest zwalidowany poprawnie">
      <formula>NOT(ISERROR(SEARCH("Arkusz jest zwalidowany poprawnie",D19)))</formula>
    </cfRule>
  </conditionalFormatting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33"/>
  <sheetViews>
    <sheetView zoomScale="80" zoomScaleNormal="80" workbookViewId="0">
      <selection activeCell="F40" sqref="F40"/>
    </sheetView>
  </sheetViews>
  <sheetFormatPr defaultRowHeight="15" x14ac:dyDescent="0.25"/>
  <cols>
    <col min="2" max="2" width="14" customWidth="1"/>
    <col min="3" max="3" width="45.7109375" customWidth="1"/>
    <col min="4" max="23" width="13.7109375" customWidth="1"/>
    <col min="24" max="24" width="18.140625" customWidth="1"/>
  </cols>
  <sheetData>
    <row r="1" spans="2:24" ht="15.75" x14ac:dyDescent="0.25">
      <c r="B1" s="1" t="s">
        <v>259</v>
      </c>
      <c r="I1" s="2" t="s">
        <v>1606</v>
      </c>
    </row>
    <row r="2" spans="2:24" x14ac:dyDescent="0.25">
      <c r="B2" s="5" t="s">
        <v>1050</v>
      </c>
    </row>
    <row r="3" spans="2:24" ht="15.75" thickBot="1" x14ac:dyDescent="0.3"/>
    <row r="4" spans="2:24" ht="15.75" thickBot="1" x14ac:dyDescent="0.3">
      <c r="B4" s="938" t="s">
        <v>1019</v>
      </c>
      <c r="C4" s="939"/>
      <c r="D4" s="899" t="s">
        <v>87</v>
      </c>
      <c r="E4" s="900"/>
      <c r="F4" s="1043" t="s">
        <v>1020</v>
      </c>
      <c r="G4" s="1044"/>
      <c r="H4" s="1044"/>
      <c r="I4" s="1044"/>
      <c r="J4" s="1044"/>
      <c r="K4" s="1044"/>
      <c r="L4" s="1044"/>
      <c r="M4" s="1044"/>
      <c r="N4" s="1044"/>
      <c r="O4" s="1044"/>
      <c r="P4" s="1044"/>
      <c r="Q4" s="1044"/>
      <c r="R4" s="1044"/>
      <c r="S4" s="1044"/>
      <c r="T4" s="1044"/>
      <c r="U4" s="1044"/>
      <c r="V4" s="1044"/>
      <c r="W4" s="1045"/>
    </row>
    <row r="5" spans="2:24" ht="30.75" customHeight="1" x14ac:dyDescent="0.25">
      <c r="B5" s="1023"/>
      <c r="C5" s="1011"/>
      <c r="D5" s="1041"/>
      <c r="E5" s="1042"/>
      <c r="F5" s="994" t="s">
        <v>89</v>
      </c>
      <c r="G5" s="996"/>
      <c r="H5" s="994" t="s">
        <v>90</v>
      </c>
      <c r="I5" s="996"/>
      <c r="J5" s="994" t="s">
        <v>893</v>
      </c>
      <c r="K5" s="996"/>
      <c r="L5" s="994" t="s">
        <v>894</v>
      </c>
      <c r="M5" s="996"/>
      <c r="N5" s="994" t="s">
        <v>953</v>
      </c>
      <c r="O5" s="996"/>
      <c r="P5" s="994" t="s">
        <v>954</v>
      </c>
      <c r="Q5" s="996"/>
      <c r="R5" s="994" t="s">
        <v>955</v>
      </c>
      <c r="S5" s="996"/>
      <c r="T5" s="994" t="s">
        <v>956</v>
      </c>
      <c r="U5" s="996"/>
      <c r="V5" s="994" t="s">
        <v>96</v>
      </c>
      <c r="W5" s="996"/>
    </row>
    <row r="6" spans="2:24" x14ac:dyDescent="0.25">
      <c r="B6" s="1023"/>
      <c r="C6" s="1011"/>
      <c r="D6" s="731" t="s">
        <v>1021</v>
      </c>
      <c r="E6" s="722" t="s">
        <v>2</v>
      </c>
      <c r="F6" s="731" t="s">
        <v>1021</v>
      </c>
      <c r="G6" s="722" t="s">
        <v>2</v>
      </c>
      <c r="H6" s="731" t="s">
        <v>1021</v>
      </c>
      <c r="I6" s="722" t="s">
        <v>2</v>
      </c>
      <c r="J6" s="731" t="s">
        <v>1021</v>
      </c>
      <c r="K6" s="722" t="s">
        <v>2</v>
      </c>
      <c r="L6" s="731" t="s">
        <v>1021</v>
      </c>
      <c r="M6" s="722" t="s">
        <v>2</v>
      </c>
      <c r="N6" s="731" t="s">
        <v>1021</v>
      </c>
      <c r="O6" s="722" t="s">
        <v>2</v>
      </c>
      <c r="P6" s="731" t="s">
        <v>1021</v>
      </c>
      <c r="Q6" s="722" t="s">
        <v>2</v>
      </c>
      <c r="R6" s="731" t="s">
        <v>1021</v>
      </c>
      <c r="S6" s="722" t="s">
        <v>2</v>
      </c>
      <c r="T6" s="731" t="s">
        <v>1021</v>
      </c>
      <c r="U6" s="722" t="s">
        <v>2</v>
      </c>
      <c r="V6" s="731" t="s">
        <v>1021</v>
      </c>
      <c r="W6" s="722" t="s">
        <v>2</v>
      </c>
    </row>
    <row r="7" spans="2:24" ht="15.75" thickBot="1" x14ac:dyDescent="0.3">
      <c r="B7" s="940"/>
      <c r="C7" s="941"/>
      <c r="D7" s="790" t="s">
        <v>126</v>
      </c>
      <c r="E7" s="725" t="s">
        <v>127</v>
      </c>
      <c r="F7" s="651" t="s">
        <v>128</v>
      </c>
      <c r="G7" s="597" t="s">
        <v>129</v>
      </c>
      <c r="H7" s="790" t="s">
        <v>134</v>
      </c>
      <c r="I7" s="725" t="s">
        <v>130</v>
      </c>
      <c r="J7" s="790" t="s">
        <v>195</v>
      </c>
      <c r="K7" s="725" t="s">
        <v>196</v>
      </c>
      <c r="L7" s="790" t="s">
        <v>197</v>
      </c>
      <c r="M7" s="725" t="s">
        <v>198</v>
      </c>
      <c r="N7" s="790" t="s">
        <v>199</v>
      </c>
      <c r="O7" s="725" t="s">
        <v>200</v>
      </c>
      <c r="P7" s="790" t="s">
        <v>201</v>
      </c>
      <c r="Q7" s="725" t="s">
        <v>202</v>
      </c>
      <c r="R7" s="790" t="s">
        <v>203</v>
      </c>
      <c r="S7" s="725" t="s">
        <v>204</v>
      </c>
      <c r="T7" s="790" t="s">
        <v>205</v>
      </c>
      <c r="U7" s="725" t="s">
        <v>206</v>
      </c>
      <c r="V7" s="790" t="s">
        <v>207</v>
      </c>
      <c r="W7" s="725" t="s">
        <v>208</v>
      </c>
    </row>
    <row r="8" spans="2:24" ht="15.75" thickBot="1" x14ac:dyDescent="0.3">
      <c r="B8" s="541" t="s">
        <v>1022</v>
      </c>
      <c r="C8" s="786" t="s">
        <v>84</v>
      </c>
      <c r="D8" s="671"/>
      <c r="E8" s="789"/>
      <c r="F8" s="671"/>
      <c r="G8" s="789"/>
      <c r="H8" s="671"/>
      <c r="I8" s="789"/>
      <c r="J8" s="671"/>
      <c r="K8" s="789"/>
      <c r="L8" s="671"/>
      <c r="M8" s="789"/>
      <c r="N8" s="671"/>
      <c r="O8" s="789"/>
      <c r="P8" s="671"/>
      <c r="Q8" s="789"/>
      <c r="R8" s="671"/>
      <c r="S8" s="789"/>
      <c r="T8" s="671"/>
      <c r="U8" s="789"/>
      <c r="V8" s="671"/>
      <c r="W8" s="789"/>
      <c r="X8" s="136" t="str">
        <f>IF(COUNTBLANK(D8:W8)=20,"",IF(COUNTBLANK(D8:W8)=0, "Weryfikacja wiersza OK", "Należy wypełnić wszystkie pola w bieżącym wierszu"))</f>
        <v/>
      </c>
    </row>
    <row r="9" spans="2:24" x14ac:dyDescent="0.25">
      <c r="B9" s="570" t="s">
        <v>1023</v>
      </c>
      <c r="C9" s="791" t="s">
        <v>1024</v>
      </c>
      <c r="D9" s="715"/>
      <c r="E9" s="719"/>
      <c r="F9" s="715"/>
      <c r="G9" s="719"/>
      <c r="H9" s="715"/>
      <c r="I9" s="719"/>
      <c r="J9" s="715"/>
      <c r="K9" s="719"/>
      <c r="L9" s="715"/>
      <c r="M9" s="719"/>
      <c r="N9" s="715"/>
      <c r="O9" s="719"/>
      <c r="P9" s="715"/>
      <c r="Q9" s="719"/>
      <c r="R9" s="715"/>
      <c r="S9" s="719"/>
      <c r="T9" s="715"/>
      <c r="U9" s="719"/>
      <c r="V9" s="715"/>
      <c r="W9" s="719"/>
      <c r="X9" s="136" t="str">
        <f t="shared" ref="X9:X27" si="0">IF(COUNTBLANK(D9:W9)=20,"",IF(COUNTBLANK(D9:W9)=0, "Weryfikacja wiersza OK", "Należy wypełnić wszystkie pola w bieżącym wierszu"))</f>
        <v/>
      </c>
    </row>
    <row r="10" spans="2:24" x14ac:dyDescent="0.25">
      <c r="B10" s="521" t="s">
        <v>1025</v>
      </c>
      <c r="C10" s="584" t="s">
        <v>1026</v>
      </c>
      <c r="D10" s="655"/>
      <c r="E10" s="600"/>
      <c r="F10" s="655"/>
      <c r="G10" s="600"/>
      <c r="H10" s="655"/>
      <c r="I10" s="600"/>
      <c r="J10" s="655"/>
      <c r="K10" s="600"/>
      <c r="L10" s="655"/>
      <c r="M10" s="600"/>
      <c r="N10" s="655"/>
      <c r="O10" s="600"/>
      <c r="P10" s="655"/>
      <c r="Q10" s="600"/>
      <c r="R10" s="655"/>
      <c r="S10" s="600"/>
      <c r="T10" s="655"/>
      <c r="U10" s="600"/>
      <c r="V10" s="655"/>
      <c r="W10" s="600"/>
      <c r="X10" s="136" t="str">
        <f t="shared" si="0"/>
        <v/>
      </c>
    </row>
    <row r="11" spans="2:24" x14ac:dyDescent="0.25">
      <c r="B11" s="521" t="s">
        <v>1027</v>
      </c>
      <c r="C11" s="584" t="s">
        <v>1028</v>
      </c>
      <c r="D11" s="655"/>
      <c r="E11" s="600"/>
      <c r="F11" s="655"/>
      <c r="G11" s="600"/>
      <c r="H11" s="655"/>
      <c r="I11" s="600"/>
      <c r="J11" s="655"/>
      <c r="K11" s="600"/>
      <c r="L11" s="655"/>
      <c r="M11" s="600"/>
      <c r="N11" s="655"/>
      <c r="O11" s="600"/>
      <c r="P11" s="655"/>
      <c r="Q11" s="600"/>
      <c r="R11" s="655"/>
      <c r="S11" s="600"/>
      <c r="T11" s="655"/>
      <c r="U11" s="600"/>
      <c r="V11" s="655"/>
      <c r="W11" s="600"/>
      <c r="X11" s="136" t="str">
        <f t="shared" si="0"/>
        <v/>
      </c>
    </row>
    <row r="12" spans="2:24" x14ac:dyDescent="0.25">
      <c r="B12" s="521" t="s">
        <v>1029</v>
      </c>
      <c r="C12" s="584" t="s">
        <v>1030</v>
      </c>
      <c r="D12" s="655"/>
      <c r="E12" s="600"/>
      <c r="F12" s="655"/>
      <c r="G12" s="600"/>
      <c r="H12" s="655"/>
      <c r="I12" s="600"/>
      <c r="J12" s="655"/>
      <c r="K12" s="600"/>
      <c r="L12" s="655"/>
      <c r="M12" s="600"/>
      <c r="N12" s="655"/>
      <c r="O12" s="600"/>
      <c r="P12" s="655"/>
      <c r="Q12" s="600"/>
      <c r="R12" s="655"/>
      <c r="S12" s="600"/>
      <c r="T12" s="655"/>
      <c r="U12" s="600"/>
      <c r="V12" s="655"/>
      <c r="W12" s="600"/>
      <c r="X12" s="136" t="str">
        <f t="shared" si="0"/>
        <v/>
      </c>
    </row>
    <row r="13" spans="2:24" x14ac:dyDescent="0.25">
      <c r="B13" s="521" t="s">
        <v>1031</v>
      </c>
      <c r="C13" s="584" t="s">
        <v>1032</v>
      </c>
      <c r="D13" s="655"/>
      <c r="E13" s="600"/>
      <c r="F13" s="655"/>
      <c r="G13" s="600"/>
      <c r="H13" s="655"/>
      <c r="I13" s="600"/>
      <c r="J13" s="655"/>
      <c r="K13" s="600"/>
      <c r="L13" s="655"/>
      <c r="M13" s="600"/>
      <c r="N13" s="655"/>
      <c r="O13" s="600"/>
      <c r="P13" s="655"/>
      <c r="Q13" s="600"/>
      <c r="R13" s="655"/>
      <c r="S13" s="600"/>
      <c r="T13" s="655"/>
      <c r="U13" s="600"/>
      <c r="V13" s="655"/>
      <c r="W13" s="600"/>
      <c r="X13" s="136" t="str">
        <f t="shared" si="0"/>
        <v/>
      </c>
    </row>
    <row r="14" spans="2:24" x14ac:dyDescent="0.25">
      <c r="B14" s="521" t="s">
        <v>1033</v>
      </c>
      <c r="C14" s="584" t="s">
        <v>1034</v>
      </c>
      <c r="D14" s="655"/>
      <c r="E14" s="600"/>
      <c r="F14" s="655"/>
      <c r="G14" s="600"/>
      <c r="H14" s="655"/>
      <c r="I14" s="600"/>
      <c r="J14" s="655"/>
      <c r="K14" s="600"/>
      <c r="L14" s="655"/>
      <c r="M14" s="600"/>
      <c r="N14" s="655"/>
      <c r="O14" s="600"/>
      <c r="P14" s="655"/>
      <c r="Q14" s="600"/>
      <c r="R14" s="655"/>
      <c r="S14" s="600"/>
      <c r="T14" s="655"/>
      <c r="U14" s="600"/>
      <c r="V14" s="655"/>
      <c r="W14" s="600"/>
      <c r="X14" s="136" t="str">
        <f t="shared" si="0"/>
        <v/>
      </c>
    </row>
    <row r="15" spans="2:24" x14ac:dyDescent="0.25">
      <c r="B15" s="521" t="s">
        <v>1035</v>
      </c>
      <c r="C15" s="584" t="s">
        <v>1036</v>
      </c>
      <c r="D15" s="655"/>
      <c r="E15" s="600"/>
      <c r="F15" s="655"/>
      <c r="G15" s="600"/>
      <c r="H15" s="655"/>
      <c r="I15" s="600"/>
      <c r="J15" s="655"/>
      <c r="K15" s="600"/>
      <c r="L15" s="655"/>
      <c r="M15" s="600"/>
      <c r="N15" s="655"/>
      <c r="O15" s="600"/>
      <c r="P15" s="655"/>
      <c r="Q15" s="600"/>
      <c r="R15" s="655"/>
      <c r="S15" s="600"/>
      <c r="T15" s="655"/>
      <c r="U15" s="600"/>
      <c r="V15" s="655"/>
      <c r="W15" s="600"/>
      <c r="X15" s="136" t="str">
        <f t="shared" si="0"/>
        <v/>
      </c>
    </row>
    <row r="16" spans="2:24" x14ac:dyDescent="0.25">
      <c r="B16" s="521" t="s">
        <v>1037</v>
      </c>
      <c r="C16" s="584" t="s">
        <v>1038</v>
      </c>
      <c r="D16" s="655"/>
      <c r="E16" s="600"/>
      <c r="F16" s="655"/>
      <c r="G16" s="600"/>
      <c r="H16" s="655"/>
      <c r="I16" s="600"/>
      <c r="J16" s="655"/>
      <c r="K16" s="600"/>
      <c r="L16" s="655"/>
      <c r="M16" s="600"/>
      <c r="N16" s="655"/>
      <c r="O16" s="600"/>
      <c r="P16" s="655"/>
      <c r="Q16" s="600"/>
      <c r="R16" s="655"/>
      <c r="S16" s="600"/>
      <c r="T16" s="655"/>
      <c r="U16" s="600"/>
      <c r="V16" s="655"/>
      <c r="W16" s="600"/>
      <c r="X16" s="136" t="str">
        <f t="shared" si="0"/>
        <v/>
      </c>
    </row>
    <row r="17" spans="2:24" ht="15.75" thickBot="1" x14ac:dyDescent="0.3">
      <c r="B17" s="612" t="s">
        <v>1039</v>
      </c>
      <c r="C17" s="792" t="s">
        <v>1040</v>
      </c>
      <c r="D17" s="659"/>
      <c r="E17" s="604"/>
      <c r="F17" s="659"/>
      <c r="G17" s="604"/>
      <c r="H17" s="659"/>
      <c r="I17" s="604"/>
      <c r="J17" s="659"/>
      <c r="K17" s="604"/>
      <c r="L17" s="659"/>
      <c r="M17" s="604"/>
      <c r="N17" s="659"/>
      <c r="O17" s="604"/>
      <c r="P17" s="659"/>
      <c r="Q17" s="604"/>
      <c r="R17" s="659"/>
      <c r="S17" s="604"/>
      <c r="T17" s="659"/>
      <c r="U17" s="604"/>
      <c r="V17" s="659"/>
      <c r="W17" s="604"/>
      <c r="X17" s="136" t="str">
        <f t="shared" si="0"/>
        <v/>
      </c>
    </row>
    <row r="18" spans="2:24" ht="15.75" thickBot="1" x14ac:dyDescent="0.3">
      <c r="B18" s="541" t="s">
        <v>1041</v>
      </c>
      <c r="C18" s="793" t="s">
        <v>1836</v>
      </c>
      <c r="D18" s="671"/>
      <c r="E18" s="789"/>
      <c r="F18" s="671"/>
      <c r="G18" s="789"/>
      <c r="H18" s="671"/>
      <c r="I18" s="789"/>
      <c r="J18" s="671"/>
      <c r="K18" s="789"/>
      <c r="L18" s="671"/>
      <c r="M18" s="789"/>
      <c r="N18" s="671"/>
      <c r="O18" s="789"/>
      <c r="P18" s="671"/>
      <c r="Q18" s="789"/>
      <c r="R18" s="671"/>
      <c r="S18" s="789"/>
      <c r="T18" s="671"/>
      <c r="U18" s="789"/>
      <c r="V18" s="671"/>
      <c r="W18" s="789"/>
      <c r="X18" s="136" t="str">
        <f t="shared" si="0"/>
        <v/>
      </c>
    </row>
    <row r="19" spans="2:24" x14ac:dyDescent="0.25">
      <c r="B19" s="570" t="s">
        <v>1042</v>
      </c>
      <c r="C19" s="791" t="s">
        <v>1024</v>
      </c>
      <c r="D19" s="715"/>
      <c r="E19" s="719"/>
      <c r="F19" s="715"/>
      <c r="G19" s="719"/>
      <c r="H19" s="715"/>
      <c r="I19" s="719"/>
      <c r="J19" s="715"/>
      <c r="K19" s="719"/>
      <c r="L19" s="715"/>
      <c r="M19" s="719"/>
      <c r="N19" s="715"/>
      <c r="O19" s="719"/>
      <c r="P19" s="715"/>
      <c r="Q19" s="719"/>
      <c r="R19" s="715"/>
      <c r="S19" s="719"/>
      <c r="T19" s="715"/>
      <c r="U19" s="719"/>
      <c r="V19" s="715"/>
      <c r="W19" s="719"/>
      <c r="X19" s="136" t="str">
        <f t="shared" si="0"/>
        <v/>
      </c>
    </row>
    <row r="20" spans="2:24" x14ac:dyDescent="0.25">
      <c r="B20" s="521" t="s">
        <v>1649</v>
      </c>
      <c r="C20" s="584" t="s">
        <v>1026</v>
      </c>
      <c r="D20" s="655"/>
      <c r="E20" s="600"/>
      <c r="F20" s="655"/>
      <c r="G20" s="600"/>
      <c r="H20" s="655"/>
      <c r="I20" s="600"/>
      <c r="J20" s="655"/>
      <c r="K20" s="600"/>
      <c r="L20" s="655"/>
      <c r="M20" s="600"/>
      <c r="N20" s="655"/>
      <c r="O20" s="600"/>
      <c r="P20" s="655"/>
      <c r="Q20" s="600"/>
      <c r="R20" s="655"/>
      <c r="S20" s="600"/>
      <c r="T20" s="655"/>
      <c r="U20" s="600"/>
      <c r="V20" s="655"/>
      <c r="W20" s="600"/>
      <c r="X20" s="136" t="str">
        <f t="shared" si="0"/>
        <v/>
      </c>
    </row>
    <row r="21" spans="2:24" x14ac:dyDescent="0.25">
      <c r="B21" s="521" t="s">
        <v>1043</v>
      </c>
      <c r="C21" s="584" t="s">
        <v>1028</v>
      </c>
      <c r="D21" s="655"/>
      <c r="E21" s="600"/>
      <c r="F21" s="655"/>
      <c r="G21" s="600"/>
      <c r="H21" s="655"/>
      <c r="I21" s="600"/>
      <c r="J21" s="655"/>
      <c r="K21" s="600"/>
      <c r="L21" s="655"/>
      <c r="M21" s="600"/>
      <c r="N21" s="655"/>
      <c r="O21" s="600"/>
      <c r="P21" s="655"/>
      <c r="Q21" s="600"/>
      <c r="R21" s="655"/>
      <c r="S21" s="600"/>
      <c r="T21" s="655"/>
      <c r="U21" s="600"/>
      <c r="V21" s="655"/>
      <c r="W21" s="600"/>
      <c r="X21" s="136" t="str">
        <f t="shared" si="0"/>
        <v/>
      </c>
    </row>
    <row r="22" spans="2:24" x14ac:dyDescent="0.25">
      <c r="B22" s="521" t="s">
        <v>1044</v>
      </c>
      <c r="C22" s="584" t="s">
        <v>1030</v>
      </c>
      <c r="D22" s="655"/>
      <c r="E22" s="600"/>
      <c r="F22" s="655"/>
      <c r="G22" s="600"/>
      <c r="H22" s="655"/>
      <c r="I22" s="600"/>
      <c r="J22" s="655"/>
      <c r="K22" s="600"/>
      <c r="L22" s="655"/>
      <c r="M22" s="600"/>
      <c r="N22" s="655"/>
      <c r="O22" s="600"/>
      <c r="P22" s="655"/>
      <c r="Q22" s="600"/>
      <c r="R22" s="655"/>
      <c r="S22" s="600"/>
      <c r="T22" s="655"/>
      <c r="U22" s="600"/>
      <c r="V22" s="655"/>
      <c r="W22" s="600"/>
      <c r="X22" s="136" t="str">
        <f t="shared" si="0"/>
        <v/>
      </c>
    </row>
    <row r="23" spans="2:24" x14ac:dyDescent="0.25">
      <c r="B23" s="521" t="s">
        <v>1045</v>
      </c>
      <c r="C23" s="584" t="s">
        <v>1032</v>
      </c>
      <c r="D23" s="655"/>
      <c r="E23" s="600"/>
      <c r="F23" s="655"/>
      <c r="G23" s="600"/>
      <c r="H23" s="655"/>
      <c r="I23" s="600"/>
      <c r="J23" s="655"/>
      <c r="K23" s="600"/>
      <c r="L23" s="655"/>
      <c r="M23" s="600"/>
      <c r="N23" s="655"/>
      <c r="O23" s="600"/>
      <c r="P23" s="655"/>
      <c r="Q23" s="600"/>
      <c r="R23" s="655"/>
      <c r="S23" s="600"/>
      <c r="T23" s="655"/>
      <c r="U23" s="600"/>
      <c r="V23" s="655"/>
      <c r="W23" s="600"/>
      <c r="X23" s="136" t="str">
        <f t="shared" si="0"/>
        <v/>
      </c>
    </row>
    <row r="24" spans="2:24" x14ac:dyDescent="0.25">
      <c r="B24" s="521" t="s">
        <v>1046</v>
      </c>
      <c r="C24" s="584" t="s">
        <v>1034</v>
      </c>
      <c r="D24" s="655"/>
      <c r="E24" s="600"/>
      <c r="F24" s="655"/>
      <c r="G24" s="600"/>
      <c r="H24" s="655"/>
      <c r="I24" s="600"/>
      <c r="J24" s="655"/>
      <c r="K24" s="600"/>
      <c r="L24" s="655"/>
      <c r="M24" s="600"/>
      <c r="N24" s="655"/>
      <c r="O24" s="600"/>
      <c r="P24" s="655"/>
      <c r="Q24" s="600"/>
      <c r="R24" s="655"/>
      <c r="S24" s="600"/>
      <c r="T24" s="655"/>
      <c r="U24" s="600"/>
      <c r="V24" s="655"/>
      <c r="W24" s="600"/>
      <c r="X24" s="136" t="str">
        <f t="shared" si="0"/>
        <v/>
      </c>
    </row>
    <row r="25" spans="2:24" x14ac:dyDescent="0.25">
      <c r="B25" s="521" t="s">
        <v>1047</v>
      </c>
      <c r="C25" s="584" t="s">
        <v>1036</v>
      </c>
      <c r="D25" s="655"/>
      <c r="E25" s="600"/>
      <c r="F25" s="655"/>
      <c r="G25" s="600"/>
      <c r="H25" s="655"/>
      <c r="I25" s="600"/>
      <c r="J25" s="655"/>
      <c r="K25" s="600"/>
      <c r="L25" s="655"/>
      <c r="M25" s="600"/>
      <c r="N25" s="655"/>
      <c r="O25" s="600"/>
      <c r="P25" s="655"/>
      <c r="Q25" s="600"/>
      <c r="R25" s="655"/>
      <c r="S25" s="600"/>
      <c r="T25" s="655"/>
      <c r="U25" s="600"/>
      <c r="V25" s="655"/>
      <c r="W25" s="600"/>
      <c r="X25" s="136" t="str">
        <f t="shared" si="0"/>
        <v/>
      </c>
    </row>
    <row r="26" spans="2:24" x14ac:dyDescent="0.25">
      <c r="B26" s="521" t="s">
        <v>1048</v>
      </c>
      <c r="C26" s="584" t="s">
        <v>1038</v>
      </c>
      <c r="D26" s="655"/>
      <c r="E26" s="600"/>
      <c r="F26" s="655"/>
      <c r="G26" s="600"/>
      <c r="H26" s="655"/>
      <c r="I26" s="600"/>
      <c r="J26" s="655"/>
      <c r="K26" s="600"/>
      <c r="L26" s="655"/>
      <c r="M26" s="600"/>
      <c r="N26" s="655"/>
      <c r="O26" s="600"/>
      <c r="P26" s="655"/>
      <c r="Q26" s="600"/>
      <c r="R26" s="655"/>
      <c r="S26" s="600"/>
      <c r="T26" s="655"/>
      <c r="U26" s="600"/>
      <c r="V26" s="655"/>
      <c r="W26" s="600"/>
      <c r="X26" s="136" t="str">
        <f t="shared" si="0"/>
        <v/>
      </c>
    </row>
    <row r="27" spans="2:24" ht="15.75" thickBot="1" x14ac:dyDescent="0.3">
      <c r="B27" s="574" t="s">
        <v>1049</v>
      </c>
      <c r="C27" s="794" t="s">
        <v>1040</v>
      </c>
      <c r="D27" s="717"/>
      <c r="E27" s="734"/>
      <c r="F27" s="717"/>
      <c r="G27" s="734"/>
      <c r="H27" s="717"/>
      <c r="I27" s="734"/>
      <c r="J27" s="717"/>
      <c r="K27" s="734"/>
      <c r="L27" s="717"/>
      <c r="M27" s="734"/>
      <c r="N27" s="717"/>
      <c r="O27" s="734"/>
      <c r="P27" s="717"/>
      <c r="Q27" s="734"/>
      <c r="R27" s="717"/>
      <c r="S27" s="734"/>
      <c r="T27" s="717"/>
      <c r="U27" s="734"/>
      <c r="V27" s="717"/>
      <c r="W27" s="734"/>
      <c r="X27" s="136" t="str">
        <f t="shared" si="0"/>
        <v/>
      </c>
    </row>
    <row r="29" spans="2:24" x14ac:dyDescent="0.25">
      <c r="C29" s="2" t="s">
        <v>1827</v>
      </c>
    </row>
    <row r="30" spans="2:24" x14ac:dyDescent="0.25">
      <c r="C30" t="s">
        <v>1022</v>
      </c>
      <c r="D30" s="481" t="str">
        <f>IF(D8="","",IF(ROUND(SUM(D9:D17),2)=ROUND(D8,2),"OK","Błąd sumy częściowej"))</f>
        <v/>
      </c>
      <c r="E30" s="481" t="str">
        <f t="shared" ref="E30:W30" si="1">IF(E8="","",IF(ROUND(SUM(E9:E17),2)=ROUND(E8,2),"OK","Błąd sumy częściowej"))</f>
        <v/>
      </c>
      <c r="F30" s="481" t="str">
        <f t="shared" si="1"/>
        <v/>
      </c>
      <c r="G30" s="481" t="str">
        <f t="shared" si="1"/>
        <v/>
      </c>
      <c r="H30" s="481" t="str">
        <f t="shared" si="1"/>
        <v/>
      </c>
      <c r="I30" s="481" t="str">
        <f t="shared" si="1"/>
        <v/>
      </c>
      <c r="J30" s="481" t="str">
        <f t="shared" si="1"/>
        <v/>
      </c>
      <c r="K30" s="481" t="str">
        <f t="shared" si="1"/>
        <v/>
      </c>
      <c r="L30" s="481" t="str">
        <f t="shared" si="1"/>
        <v/>
      </c>
      <c r="M30" s="481" t="str">
        <f t="shared" si="1"/>
        <v/>
      </c>
      <c r="N30" s="481" t="str">
        <f t="shared" si="1"/>
        <v/>
      </c>
      <c r="O30" s="481" t="str">
        <f t="shared" si="1"/>
        <v/>
      </c>
      <c r="P30" s="481" t="str">
        <f t="shared" si="1"/>
        <v/>
      </c>
      <c r="Q30" s="481" t="str">
        <f t="shared" si="1"/>
        <v/>
      </c>
      <c r="R30" s="481" t="str">
        <f t="shared" si="1"/>
        <v/>
      </c>
      <c r="S30" s="481" t="str">
        <f t="shared" si="1"/>
        <v/>
      </c>
      <c r="T30" s="481" t="str">
        <f t="shared" si="1"/>
        <v/>
      </c>
      <c r="U30" s="481" t="str">
        <f t="shared" si="1"/>
        <v/>
      </c>
      <c r="V30" s="481" t="str">
        <f t="shared" si="1"/>
        <v/>
      </c>
      <c r="W30" s="481" t="str">
        <f t="shared" si="1"/>
        <v/>
      </c>
    </row>
    <row r="31" spans="2:24" x14ac:dyDescent="0.25">
      <c r="C31" t="s">
        <v>1041</v>
      </c>
      <c r="D31" t="str">
        <f>IF(D18="","",IF(ROUND(SUM(D19:D27),2)=ROUND(D18,2),"OK","Błąd sumy częściowej"))</f>
        <v/>
      </c>
      <c r="E31" t="str">
        <f t="shared" ref="E31:W31" si="2">IF(E18="","",IF(ROUND(SUM(E19:E27),2)=ROUND(E18,2),"OK","Błąd sumy częściowej"))</f>
        <v/>
      </c>
      <c r="F31" t="str">
        <f t="shared" si="2"/>
        <v/>
      </c>
      <c r="G31" t="str">
        <f t="shared" si="2"/>
        <v/>
      </c>
      <c r="H31" t="str">
        <f t="shared" si="2"/>
        <v/>
      </c>
      <c r="I31" t="str">
        <f t="shared" si="2"/>
        <v/>
      </c>
      <c r="J31" t="str">
        <f t="shared" si="2"/>
        <v/>
      </c>
      <c r="K31" t="str">
        <f t="shared" si="2"/>
        <v/>
      </c>
      <c r="L31" t="str">
        <f t="shared" si="2"/>
        <v/>
      </c>
      <c r="M31" t="str">
        <f t="shared" si="2"/>
        <v/>
      </c>
      <c r="N31" t="str">
        <f t="shared" si="2"/>
        <v/>
      </c>
      <c r="O31" t="str">
        <f t="shared" si="2"/>
        <v/>
      </c>
      <c r="P31" t="str">
        <f t="shared" si="2"/>
        <v/>
      </c>
      <c r="Q31" t="str">
        <f t="shared" si="2"/>
        <v/>
      </c>
      <c r="R31" t="str">
        <f t="shared" si="2"/>
        <v/>
      </c>
      <c r="S31" t="str">
        <f t="shared" si="2"/>
        <v/>
      </c>
      <c r="T31" t="str">
        <f t="shared" si="2"/>
        <v/>
      </c>
      <c r="U31" t="str">
        <f t="shared" si="2"/>
        <v/>
      </c>
      <c r="V31" t="str">
        <f t="shared" si="2"/>
        <v/>
      </c>
      <c r="W31" t="str">
        <f t="shared" si="2"/>
        <v/>
      </c>
    </row>
    <row r="33" spans="3:4" x14ac:dyDescent="0.25">
      <c r="C33" s="14" t="s">
        <v>1852</v>
      </c>
      <c r="D33" s="481" t="str">
        <f>IF(COUNTBLANK(X8:X27)=20,"",IF(AND(COUNTIF(X8:X27,"Weryfikacja wiersza OK")=20,COUNTIF(D30:W31,"OK")=40),"Arkusz jest zwalidowany poprawnie","Arkusz jest niepoprawny"))</f>
        <v/>
      </c>
    </row>
  </sheetData>
  <mergeCells count="12">
    <mergeCell ref="T5:U5"/>
    <mergeCell ref="V5:W5"/>
    <mergeCell ref="B4:C7"/>
    <mergeCell ref="D4:E5"/>
    <mergeCell ref="F4:W4"/>
    <mergeCell ref="F5:G5"/>
    <mergeCell ref="H5:I5"/>
    <mergeCell ref="J5:K5"/>
    <mergeCell ref="L5:M5"/>
    <mergeCell ref="N5:O5"/>
    <mergeCell ref="P5:Q5"/>
    <mergeCell ref="R5:S5"/>
  </mergeCells>
  <conditionalFormatting sqref="X8:X27">
    <cfRule type="containsText" dxfId="66" priority="3" operator="containsText" text="Weryfikacja wiersza OK">
      <formula>NOT(ISERROR(SEARCH("Weryfikacja wiersza OK",X8)))</formula>
    </cfRule>
  </conditionalFormatting>
  <conditionalFormatting sqref="D30:W30">
    <cfRule type="containsText" dxfId="65" priority="2" operator="containsText" text="OK">
      <formula>NOT(ISERROR(SEARCH("OK",D30)))</formula>
    </cfRule>
  </conditionalFormatting>
  <conditionalFormatting sqref="D33">
    <cfRule type="containsText" dxfId="64" priority="1" operator="containsText" text="Arkusz jest zwalidowany poprawnie">
      <formula>NOT(ISERROR(SEARCH("Arkusz jest zwalidowany poprawnie",D33)))</formula>
    </cfRule>
  </conditionalFormatting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topLeftCell="B1" workbookViewId="0">
      <selection activeCell="B2" sqref="B2"/>
    </sheetView>
  </sheetViews>
  <sheetFormatPr defaultRowHeight="15" x14ac:dyDescent="0.25"/>
  <cols>
    <col min="3" max="3" width="65.42578125" customWidth="1"/>
    <col min="4" max="11" width="13.42578125" customWidth="1"/>
  </cols>
  <sheetData>
    <row r="1" spans="2:12" ht="15.75" x14ac:dyDescent="0.25">
      <c r="B1" s="1" t="s">
        <v>259</v>
      </c>
      <c r="J1" s="2" t="s">
        <v>1606</v>
      </c>
    </row>
    <row r="2" spans="2:12" x14ac:dyDescent="0.25">
      <c r="B2" s="234" t="s">
        <v>1060</v>
      </c>
    </row>
    <row r="3" spans="2:12" ht="15.75" thickBot="1" x14ac:dyDescent="0.3"/>
    <row r="4" spans="2:12" x14ac:dyDescent="0.25">
      <c r="B4" s="938" t="s">
        <v>1061</v>
      </c>
      <c r="C4" s="939"/>
      <c r="D4" s="899" t="s">
        <v>1062</v>
      </c>
      <c r="E4" s="1040"/>
      <c r="F4" s="1040"/>
      <c r="G4" s="1040"/>
      <c r="H4" s="1040"/>
      <c r="I4" s="1040"/>
      <c r="J4" s="900"/>
      <c r="K4" s="1046" t="s">
        <v>1063</v>
      </c>
    </row>
    <row r="5" spans="2:12" ht="138.75" customHeight="1" x14ac:dyDescent="0.25">
      <c r="B5" s="1023"/>
      <c r="C5" s="1011"/>
      <c r="D5" s="798" t="s">
        <v>1064</v>
      </c>
      <c r="E5" s="710" t="s">
        <v>1065</v>
      </c>
      <c r="F5" s="710" t="s">
        <v>1066</v>
      </c>
      <c r="G5" s="710" t="s">
        <v>1067</v>
      </c>
      <c r="H5" s="710" t="s">
        <v>696</v>
      </c>
      <c r="I5" s="799" t="s">
        <v>1068</v>
      </c>
      <c r="J5" s="711" t="s">
        <v>1069</v>
      </c>
      <c r="K5" s="1047"/>
    </row>
    <row r="6" spans="2:12" ht="15.75" thickBot="1" x14ac:dyDescent="0.3">
      <c r="B6" s="940"/>
      <c r="C6" s="941"/>
      <c r="D6" s="651" t="s">
        <v>126</v>
      </c>
      <c r="E6" s="608" t="s">
        <v>127</v>
      </c>
      <c r="F6" s="608" t="s">
        <v>128</v>
      </c>
      <c r="G6" s="608" t="s">
        <v>129</v>
      </c>
      <c r="H6" s="608" t="s">
        <v>134</v>
      </c>
      <c r="I6" s="608" t="s">
        <v>130</v>
      </c>
      <c r="J6" s="597" t="s">
        <v>195</v>
      </c>
      <c r="K6" s="563" t="s">
        <v>196</v>
      </c>
    </row>
    <row r="7" spans="2:12" x14ac:dyDescent="0.25">
      <c r="B7" s="586" t="s">
        <v>1070</v>
      </c>
      <c r="C7" s="565" t="s">
        <v>1071</v>
      </c>
      <c r="D7" s="653"/>
      <c r="E7" s="609"/>
      <c r="F7" s="609"/>
      <c r="G7" s="609"/>
      <c r="H7" s="609"/>
      <c r="I7" s="609"/>
      <c r="J7" s="599"/>
      <c r="K7" s="571"/>
      <c r="L7" s="102" t="str">
        <f>IF(COUNTBLANK(D7:K7)=8,"",IF(COUNTBLANK(D7:K7)=0, "Weryfikacja wiersza OK", "Należy wypełnić wszystkie pola w bieżącym wierszu"))</f>
        <v/>
      </c>
    </row>
    <row r="8" spans="2:12" x14ac:dyDescent="0.25">
      <c r="B8" s="587" t="s">
        <v>1072</v>
      </c>
      <c r="C8" s="526" t="s">
        <v>438</v>
      </c>
      <c r="D8" s="655"/>
      <c r="E8" s="610"/>
      <c r="F8" s="610"/>
      <c r="G8" s="610"/>
      <c r="H8" s="610"/>
      <c r="I8" s="610"/>
      <c r="J8" s="600"/>
      <c r="K8" s="800"/>
      <c r="L8" s="102" t="str">
        <f t="shared" ref="L8:L19" si="0">IF(COUNTBLANK(D8:K8)=8,"",IF(COUNTBLANK(D8:K8)=0, "Weryfikacja wiersza OK", "Należy wypełnić wszystkie pola w bieżącym wierszu"))</f>
        <v/>
      </c>
    </row>
    <row r="9" spans="2:12" x14ac:dyDescent="0.25">
      <c r="B9" s="587" t="s">
        <v>1073</v>
      </c>
      <c r="C9" s="526" t="s">
        <v>237</v>
      </c>
      <c r="D9" s="655"/>
      <c r="E9" s="610"/>
      <c r="F9" s="610"/>
      <c r="G9" s="610"/>
      <c r="H9" s="610"/>
      <c r="I9" s="610"/>
      <c r="J9" s="600"/>
      <c r="K9" s="800"/>
      <c r="L9" s="102" t="str">
        <f t="shared" si="0"/>
        <v/>
      </c>
    </row>
    <row r="10" spans="2:12" x14ac:dyDescent="0.25">
      <c r="B10" s="587" t="s">
        <v>1074</v>
      </c>
      <c r="C10" s="526" t="s">
        <v>79</v>
      </c>
      <c r="D10" s="655"/>
      <c r="E10" s="610"/>
      <c r="F10" s="610"/>
      <c r="G10" s="610"/>
      <c r="H10" s="610"/>
      <c r="I10" s="610"/>
      <c r="J10" s="600"/>
      <c r="K10" s="800"/>
      <c r="L10" s="102" t="str">
        <f t="shared" si="0"/>
        <v/>
      </c>
    </row>
    <row r="11" spans="2:12" x14ac:dyDescent="0.25">
      <c r="B11" s="587" t="s">
        <v>1075</v>
      </c>
      <c r="C11" s="557" t="s">
        <v>535</v>
      </c>
      <c r="D11" s="657"/>
      <c r="E11" s="611"/>
      <c r="F11" s="611"/>
      <c r="G11" s="611"/>
      <c r="H11" s="611"/>
      <c r="I11" s="611"/>
      <c r="J11" s="602"/>
      <c r="K11" s="572"/>
      <c r="L11" s="102" t="str">
        <f t="shared" si="0"/>
        <v/>
      </c>
    </row>
    <row r="12" spans="2:12" x14ac:dyDescent="0.25">
      <c r="B12" s="587" t="s">
        <v>1076</v>
      </c>
      <c r="C12" s="526" t="s">
        <v>98</v>
      </c>
      <c r="D12" s="655"/>
      <c r="E12" s="610"/>
      <c r="F12" s="610"/>
      <c r="G12" s="610"/>
      <c r="H12" s="610"/>
      <c r="I12" s="610"/>
      <c r="J12" s="600"/>
      <c r="K12" s="800"/>
      <c r="L12" s="102" t="str">
        <f t="shared" si="0"/>
        <v/>
      </c>
    </row>
    <row r="13" spans="2:12" x14ac:dyDescent="0.25">
      <c r="B13" s="587" t="s">
        <v>1077</v>
      </c>
      <c r="C13" s="526" t="s">
        <v>237</v>
      </c>
      <c r="D13" s="655"/>
      <c r="E13" s="610"/>
      <c r="F13" s="610"/>
      <c r="G13" s="610"/>
      <c r="H13" s="610"/>
      <c r="I13" s="610"/>
      <c r="J13" s="600"/>
      <c r="K13" s="800"/>
      <c r="L13" s="102" t="str">
        <f t="shared" si="0"/>
        <v/>
      </c>
    </row>
    <row r="14" spans="2:12" x14ac:dyDescent="0.25">
      <c r="B14" s="587" t="s">
        <v>1078</v>
      </c>
      <c r="C14" s="526" t="s">
        <v>79</v>
      </c>
      <c r="D14" s="655"/>
      <c r="E14" s="610"/>
      <c r="F14" s="610"/>
      <c r="G14" s="610"/>
      <c r="H14" s="610"/>
      <c r="I14" s="610"/>
      <c r="J14" s="600"/>
      <c r="K14" s="800"/>
      <c r="L14" s="102" t="str">
        <f t="shared" si="0"/>
        <v/>
      </c>
    </row>
    <row r="15" spans="2:12" x14ac:dyDescent="0.25">
      <c r="B15" s="587" t="s">
        <v>1079</v>
      </c>
      <c r="C15" s="557" t="s">
        <v>540</v>
      </c>
      <c r="D15" s="657"/>
      <c r="E15" s="611"/>
      <c r="F15" s="611"/>
      <c r="G15" s="611"/>
      <c r="H15" s="611"/>
      <c r="I15" s="611"/>
      <c r="J15" s="602"/>
      <c r="K15" s="572"/>
      <c r="L15" s="102" t="str">
        <f t="shared" si="0"/>
        <v/>
      </c>
    </row>
    <row r="16" spans="2:12" x14ac:dyDescent="0.25">
      <c r="B16" s="587" t="s">
        <v>1080</v>
      </c>
      <c r="C16" s="526" t="s">
        <v>237</v>
      </c>
      <c r="D16" s="655"/>
      <c r="E16" s="610"/>
      <c r="F16" s="610"/>
      <c r="G16" s="610"/>
      <c r="H16" s="610"/>
      <c r="I16" s="610"/>
      <c r="J16" s="600"/>
      <c r="K16" s="800"/>
      <c r="L16" s="102" t="str">
        <f t="shared" si="0"/>
        <v/>
      </c>
    </row>
    <row r="17" spans="2:12" ht="15.75" thickBot="1" x14ac:dyDescent="0.3">
      <c r="B17" s="588" t="s">
        <v>1081</v>
      </c>
      <c r="C17" s="589" t="s">
        <v>79</v>
      </c>
      <c r="D17" s="659"/>
      <c r="E17" s="613"/>
      <c r="F17" s="613"/>
      <c r="G17" s="613"/>
      <c r="H17" s="613"/>
      <c r="I17" s="613"/>
      <c r="J17" s="604"/>
      <c r="K17" s="801"/>
      <c r="L17" s="102" t="str">
        <f t="shared" si="0"/>
        <v/>
      </c>
    </row>
    <row r="18" spans="2:12" ht="15.75" thickBot="1" x14ac:dyDescent="0.3">
      <c r="B18" s="591" t="s">
        <v>1082</v>
      </c>
      <c r="C18" s="592" t="s">
        <v>84</v>
      </c>
      <c r="D18" s="661"/>
      <c r="E18" s="802"/>
      <c r="F18" s="802"/>
      <c r="G18" s="755"/>
      <c r="H18" s="755"/>
      <c r="I18" s="802"/>
      <c r="J18" s="803"/>
      <c r="K18" s="804"/>
      <c r="L18" s="102" t="str">
        <f t="shared" si="0"/>
        <v/>
      </c>
    </row>
    <row r="19" spans="2:12" ht="15.75" thickBot="1" x14ac:dyDescent="0.3">
      <c r="B19" s="805" t="s">
        <v>1083</v>
      </c>
      <c r="C19" s="806" t="s">
        <v>1084</v>
      </c>
      <c r="D19" s="807"/>
      <c r="E19" s="808"/>
      <c r="F19" s="809"/>
      <c r="G19" s="810"/>
      <c r="H19" s="810"/>
      <c r="I19" s="808"/>
      <c r="J19" s="811"/>
      <c r="K19" s="812"/>
      <c r="L19" s="102" t="str">
        <f t="shared" si="0"/>
        <v/>
      </c>
    </row>
    <row r="21" spans="2:12" x14ac:dyDescent="0.25">
      <c r="C21" s="2" t="s">
        <v>1827</v>
      </c>
    </row>
    <row r="22" spans="2:12" x14ac:dyDescent="0.25">
      <c r="C22" t="s">
        <v>1070</v>
      </c>
      <c r="D22" s="481" t="str">
        <f>IF(D7="","",IF(ROUND(SUM(D8:D10),2)=ROUND(D7,2),"OK","Błąd sumy częściowej"))</f>
        <v/>
      </c>
      <c r="E22" s="481" t="str">
        <f t="shared" ref="E22:K22" si="1">IF(E7="","",IF(ROUND(SUM(E8:E10),2)=ROUND(E7,2),"OK","Błąd sumy częściowej"))</f>
        <v/>
      </c>
      <c r="F22" s="481" t="str">
        <f t="shared" si="1"/>
        <v/>
      </c>
      <c r="G22" s="481" t="str">
        <f t="shared" si="1"/>
        <v/>
      </c>
      <c r="H22" s="481" t="str">
        <f t="shared" si="1"/>
        <v/>
      </c>
      <c r="I22" s="481" t="str">
        <f t="shared" si="1"/>
        <v/>
      </c>
      <c r="J22" s="481" t="str">
        <f t="shared" si="1"/>
        <v/>
      </c>
      <c r="K22" s="481" t="str">
        <f t="shared" si="1"/>
        <v/>
      </c>
    </row>
    <row r="23" spans="2:12" x14ac:dyDescent="0.25">
      <c r="C23" t="s">
        <v>1075</v>
      </c>
      <c r="D23" s="481" t="str">
        <f>IF(D11="","",IF(ROUND(SUM(D12:D14),2)=ROUND(D11,2),"OK","Błąd sumy częściowej"))</f>
        <v/>
      </c>
      <c r="E23" s="481" t="str">
        <f t="shared" ref="E23:K23" si="2">IF(E11="","",IF(ROUND(SUM(E12:E14),2)=ROUND(E11,2),"OK","Błąd sumy częściowej"))</f>
        <v/>
      </c>
      <c r="F23" s="481" t="str">
        <f t="shared" si="2"/>
        <v/>
      </c>
      <c r="G23" s="481" t="str">
        <f t="shared" si="2"/>
        <v/>
      </c>
      <c r="H23" s="481" t="str">
        <f t="shared" si="2"/>
        <v/>
      </c>
      <c r="I23" s="481" t="str">
        <f t="shared" si="2"/>
        <v/>
      </c>
      <c r="J23" s="481" t="str">
        <f t="shared" si="2"/>
        <v/>
      </c>
      <c r="K23" s="481" t="str">
        <f t="shared" si="2"/>
        <v/>
      </c>
    </row>
    <row r="24" spans="2:12" x14ac:dyDescent="0.25">
      <c r="C24" t="s">
        <v>1079</v>
      </c>
      <c r="D24" s="481" t="str">
        <f>IF(D15="","",IF(ROUND(SUM(D16:D17),2)=ROUND(D15,2),"OK","Błąd sumy częściowej"))</f>
        <v/>
      </c>
      <c r="E24" s="481" t="str">
        <f t="shared" ref="E24:K24" si="3">IF(E15="","",IF(ROUND(SUM(E16:E17),2)=ROUND(E15,2),"OK","Błąd sumy częściowej"))</f>
        <v/>
      </c>
      <c r="F24" s="481" t="str">
        <f t="shared" si="3"/>
        <v/>
      </c>
      <c r="G24" s="481" t="str">
        <f t="shared" si="3"/>
        <v/>
      </c>
      <c r="H24" s="481" t="str">
        <f t="shared" si="3"/>
        <v/>
      </c>
      <c r="I24" s="481" t="str">
        <f t="shared" si="3"/>
        <v/>
      </c>
      <c r="J24" s="481" t="str">
        <f t="shared" si="3"/>
        <v/>
      </c>
      <c r="K24" s="481" t="str">
        <f t="shared" si="3"/>
        <v/>
      </c>
    </row>
    <row r="25" spans="2:12" x14ac:dyDescent="0.25">
      <c r="C25" t="s">
        <v>1082</v>
      </c>
      <c r="D25" s="481" t="str">
        <f>IF(D18="","",IF(ROUND(SUM(D7,D11,D15),2)=ROUND(D18,2),"OK","Błąd sumy częściowej"))</f>
        <v/>
      </c>
      <c r="E25" s="481" t="str">
        <f t="shared" ref="E25:K25" si="4">IF(E18="","",IF(ROUND(SUM(E7,E11,E15),2)=ROUND(E18,2),"OK","Błąd sumy częściowej"))</f>
        <v/>
      </c>
      <c r="F25" s="481" t="str">
        <f t="shared" si="4"/>
        <v/>
      </c>
      <c r="G25" s="481" t="str">
        <f t="shared" si="4"/>
        <v/>
      </c>
      <c r="H25" s="481" t="str">
        <f t="shared" si="4"/>
        <v/>
      </c>
      <c r="I25" s="481" t="str">
        <f t="shared" si="4"/>
        <v/>
      </c>
      <c r="J25" s="481" t="str">
        <f t="shared" si="4"/>
        <v/>
      </c>
      <c r="K25" s="481" t="str">
        <f t="shared" si="4"/>
        <v/>
      </c>
    </row>
    <row r="27" spans="2:12" x14ac:dyDescent="0.25">
      <c r="C27" s="14" t="s">
        <v>1852</v>
      </c>
      <c r="D27" s="481" t="str">
        <f>IF(COUNTBLANK(L7:L19)=13,"",IF(AND(COUNTIF(L7:L19,"Weryfikacja wiersza OK")=13,COUNTIF(D22:K25,"OK")=32),"Arkusz jest zwalidowany poprawnie","Arkusz jest niepoprawny"))</f>
        <v/>
      </c>
    </row>
  </sheetData>
  <mergeCells count="3">
    <mergeCell ref="B4:C6"/>
    <mergeCell ref="D4:J4"/>
    <mergeCell ref="K4:K5"/>
  </mergeCells>
  <conditionalFormatting sqref="L7:L19">
    <cfRule type="containsText" dxfId="63" priority="4" operator="containsText" text="Weryfikacja bieżącego wiersza: OK">
      <formula>NOT(ISERROR(SEARCH("Weryfikacja bieżącego wiersza: OK",L7)))</formula>
    </cfRule>
  </conditionalFormatting>
  <conditionalFormatting sqref="L7:L19">
    <cfRule type="cellIs" dxfId="62" priority="3" operator="equal">
      <formula>"Weryfikacja wiersza OK"</formula>
    </cfRule>
  </conditionalFormatting>
  <conditionalFormatting sqref="D22:K25">
    <cfRule type="containsText" dxfId="61" priority="2" operator="containsText" text="OK">
      <formula>NOT(ISERROR(SEARCH("OK",D22)))</formula>
    </cfRule>
  </conditionalFormatting>
  <conditionalFormatting sqref="D27">
    <cfRule type="containsText" dxfId="60" priority="1" operator="containsText" text="Arkusz jest zwalidowany poprawnie">
      <formula>NOT(ISERROR(SEARCH("Arkusz jest zwalidowany poprawnie",D27)))</formula>
    </cfRule>
  </conditionalFormatting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21"/>
  <sheetViews>
    <sheetView topLeftCell="A4" workbookViewId="0">
      <selection activeCell="D7" sqref="D7:AC16"/>
    </sheetView>
  </sheetViews>
  <sheetFormatPr defaultRowHeight="15" x14ac:dyDescent="0.25"/>
  <cols>
    <col min="2" max="2" width="9.42578125" customWidth="1"/>
    <col min="3" max="3" width="39.140625" customWidth="1"/>
    <col min="4" max="6" width="5.85546875" customWidth="1"/>
    <col min="7" max="7" width="9" customWidth="1"/>
    <col min="8" max="8" width="5.85546875" customWidth="1"/>
    <col min="9" max="9" width="6.140625" customWidth="1"/>
    <col min="10" max="29" width="5.85546875" customWidth="1"/>
    <col min="30" max="30" width="47" customWidth="1"/>
    <col min="31" max="37" width="5.85546875" customWidth="1"/>
  </cols>
  <sheetData>
    <row r="1" spans="2:30" ht="15.75" x14ac:dyDescent="0.25">
      <c r="B1" s="1" t="s">
        <v>1</v>
      </c>
      <c r="O1" s="2" t="s">
        <v>1606</v>
      </c>
    </row>
    <row r="2" spans="2:30" x14ac:dyDescent="0.25">
      <c r="B2" s="428" t="s">
        <v>1648</v>
      </c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2:30" ht="15.75" thickBot="1" x14ac:dyDescent="0.3">
      <c r="B3" s="5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2:30" ht="18.75" customHeight="1" thickBot="1" x14ac:dyDescent="0.3">
      <c r="B4" s="1048"/>
      <c r="C4" s="1049"/>
      <c r="D4" s="948" t="s">
        <v>43</v>
      </c>
      <c r="E4" s="1054"/>
      <c r="F4" s="1054"/>
      <c r="G4" s="1054"/>
      <c r="H4" s="1054"/>
      <c r="I4" s="949"/>
      <c r="J4" s="959" t="s">
        <v>44</v>
      </c>
      <c r="K4" s="959"/>
      <c r="L4" s="959"/>
      <c r="M4" s="959"/>
      <c r="N4" s="959"/>
      <c r="O4" s="948" t="s">
        <v>45</v>
      </c>
      <c r="P4" s="1054"/>
      <c r="Q4" s="1054"/>
      <c r="R4" s="1054"/>
      <c r="S4" s="949"/>
      <c r="T4" s="959" t="s">
        <v>46</v>
      </c>
      <c r="U4" s="959"/>
      <c r="V4" s="959"/>
      <c r="W4" s="959"/>
      <c r="X4" s="959"/>
      <c r="Y4" s="958" t="s">
        <v>47</v>
      </c>
      <c r="Z4" s="959"/>
      <c r="AA4" s="959"/>
      <c r="AB4" s="959"/>
      <c r="AC4" s="960"/>
      <c r="AD4" s="5"/>
    </row>
    <row r="5" spans="2:30" ht="131.25" customHeight="1" thickBot="1" x14ac:dyDescent="0.3">
      <c r="B5" s="1050"/>
      <c r="C5" s="1051"/>
      <c r="D5" s="29" t="s">
        <v>92</v>
      </c>
      <c r="E5" s="30" t="s">
        <v>95</v>
      </c>
      <c r="F5" s="32" t="s">
        <v>98</v>
      </c>
      <c r="G5" s="32" t="s">
        <v>99</v>
      </c>
      <c r="H5" s="30" t="s">
        <v>93</v>
      </c>
      <c r="I5" s="31" t="s">
        <v>100</v>
      </c>
      <c r="J5" s="29" t="s">
        <v>92</v>
      </c>
      <c r="K5" s="30" t="s">
        <v>95</v>
      </c>
      <c r="L5" s="32" t="s">
        <v>98</v>
      </c>
      <c r="M5" s="30" t="s">
        <v>93</v>
      </c>
      <c r="N5" s="31" t="s">
        <v>33</v>
      </c>
      <c r="O5" s="29" t="s">
        <v>92</v>
      </c>
      <c r="P5" s="30" t="s">
        <v>95</v>
      </c>
      <c r="Q5" s="32" t="s">
        <v>98</v>
      </c>
      <c r="R5" s="30" t="s">
        <v>93</v>
      </c>
      <c r="S5" s="31" t="s">
        <v>33</v>
      </c>
      <c r="T5" s="29" t="s">
        <v>92</v>
      </c>
      <c r="U5" s="30" t="s">
        <v>95</v>
      </c>
      <c r="V5" s="32" t="s">
        <v>98</v>
      </c>
      <c r="W5" s="30" t="s">
        <v>93</v>
      </c>
      <c r="X5" s="31" t="s">
        <v>33</v>
      </c>
      <c r="Y5" s="29" t="s">
        <v>92</v>
      </c>
      <c r="Z5" s="30" t="s">
        <v>95</v>
      </c>
      <c r="AA5" s="32" t="s">
        <v>98</v>
      </c>
      <c r="AB5" s="30" t="s">
        <v>93</v>
      </c>
      <c r="AC5" s="31" t="s">
        <v>33</v>
      </c>
      <c r="AD5" s="5"/>
    </row>
    <row r="6" spans="2:30" ht="18" customHeight="1" thickBot="1" x14ac:dyDescent="0.3">
      <c r="B6" s="1052"/>
      <c r="C6" s="1053"/>
      <c r="D6" s="18" t="s">
        <v>126</v>
      </c>
      <c r="E6" s="12" t="s">
        <v>127</v>
      </c>
      <c r="F6" s="12" t="s">
        <v>128</v>
      </c>
      <c r="G6" s="12" t="s">
        <v>129</v>
      </c>
      <c r="H6" s="12" t="s">
        <v>134</v>
      </c>
      <c r="I6" s="19" t="s">
        <v>130</v>
      </c>
      <c r="J6" s="18" t="s">
        <v>195</v>
      </c>
      <c r="K6" s="13" t="s">
        <v>196</v>
      </c>
      <c r="L6" s="12" t="s">
        <v>197</v>
      </c>
      <c r="M6" s="12" t="s">
        <v>198</v>
      </c>
      <c r="N6" s="19" t="s">
        <v>199</v>
      </c>
      <c r="O6" s="18" t="s">
        <v>200</v>
      </c>
      <c r="P6" s="13" t="s">
        <v>201</v>
      </c>
      <c r="Q6" s="12" t="s">
        <v>202</v>
      </c>
      <c r="R6" s="12" t="s">
        <v>203</v>
      </c>
      <c r="S6" s="19" t="s">
        <v>204</v>
      </c>
      <c r="T6" s="18" t="s">
        <v>205</v>
      </c>
      <c r="U6" s="13" t="s">
        <v>206</v>
      </c>
      <c r="V6" s="12" t="s">
        <v>207</v>
      </c>
      <c r="W6" s="12" t="s">
        <v>208</v>
      </c>
      <c r="X6" s="19" t="s">
        <v>209</v>
      </c>
      <c r="Y6" s="18" t="s">
        <v>210</v>
      </c>
      <c r="Z6" s="13" t="s">
        <v>211</v>
      </c>
      <c r="AA6" s="12" t="s">
        <v>212</v>
      </c>
      <c r="AB6" s="12" t="s">
        <v>135</v>
      </c>
      <c r="AC6" s="20" t="s">
        <v>213</v>
      </c>
      <c r="AD6" s="5"/>
    </row>
    <row r="7" spans="2:30" ht="21.75" customHeight="1" x14ac:dyDescent="0.25">
      <c r="B7" s="44" t="s">
        <v>175</v>
      </c>
      <c r="C7" s="34" t="s">
        <v>55</v>
      </c>
      <c r="D7" s="141"/>
      <c r="E7" s="142"/>
      <c r="F7" s="142"/>
      <c r="G7" s="158"/>
      <c r="H7" s="142"/>
      <c r="I7" s="133"/>
      <c r="J7" s="141"/>
      <c r="K7" s="142"/>
      <c r="L7" s="142"/>
      <c r="M7" s="158"/>
      <c r="N7" s="142"/>
      <c r="O7" s="141"/>
      <c r="P7" s="142"/>
      <c r="Q7" s="142"/>
      <c r="R7" s="158"/>
      <c r="S7" s="142"/>
      <c r="T7" s="141"/>
      <c r="U7" s="142"/>
      <c r="V7" s="142"/>
      <c r="W7" s="158"/>
      <c r="X7" s="142"/>
      <c r="Y7" s="141"/>
      <c r="Z7" s="142"/>
      <c r="AA7" s="142"/>
      <c r="AB7" s="158"/>
      <c r="AC7" s="143"/>
      <c r="AD7" s="136" t="str">
        <f>IF(COUNTBLANK(D7:AC7)=26,"",IF(COUNTBLANK(D7:AC7)=0, "Weryfikacja wiersza OK", "Należy wypełnić wszystkie pola w bieżącym wierszu"))</f>
        <v/>
      </c>
    </row>
    <row r="8" spans="2:30" ht="17.25" customHeight="1" x14ac:dyDescent="0.25">
      <c r="B8" s="44" t="s">
        <v>176</v>
      </c>
      <c r="C8" s="17" t="s">
        <v>56</v>
      </c>
      <c r="D8" s="130"/>
      <c r="E8" s="131"/>
      <c r="F8" s="131"/>
      <c r="G8" s="132"/>
      <c r="H8" s="131"/>
      <c r="I8" s="133"/>
      <c r="J8" s="130"/>
      <c r="K8" s="131"/>
      <c r="L8" s="131"/>
      <c r="M8" s="132"/>
      <c r="N8" s="131"/>
      <c r="O8" s="130"/>
      <c r="P8" s="131"/>
      <c r="Q8" s="131"/>
      <c r="R8" s="132"/>
      <c r="S8" s="131"/>
      <c r="T8" s="130"/>
      <c r="U8" s="131"/>
      <c r="V8" s="131"/>
      <c r="W8" s="132"/>
      <c r="X8" s="131"/>
      <c r="Y8" s="130"/>
      <c r="Z8" s="131"/>
      <c r="AA8" s="131"/>
      <c r="AB8" s="132"/>
      <c r="AC8" s="144"/>
      <c r="AD8" s="136" t="str">
        <f t="shared" ref="AD8:AD16" si="0">IF(COUNTBLANK(D8:AC8)=26,"",IF(COUNTBLANK(D8:AC8)=0, "Weryfikacja wiersza OK", "Należy wypełnić wszystkie pola w bieżącym wierszu"))</f>
        <v/>
      </c>
    </row>
    <row r="9" spans="2:30" ht="21.75" customHeight="1" x14ac:dyDescent="0.25">
      <c r="B9" s="44" t="s">
        <v>177</v>
      </c>
      <c r="C9" s="17" t="s">
        <v>57</v>
      </c>
      <c r="D9" s="130"/>
      <c r="E9" s="131"/>
      <c r="F9" s="131"/>
      <c r="G9" s="132"/>
      <c r="H9" s="131"/>
      <c r="I9" s="133"/>
      <c r="J9" s="130"/>
      <c r="K9" s="131"/>
      <c r="L9" s="131"/>
      <c r="M9" s="132"/>
      <c r="N9" s="131"/>
      <c r="O9" s="130"/>
      <c r="P9" s="131"/>
      <c r="Q9" s="131"/>
      <c r="R9" s="132"/>
      <c r="S9" s="131"/>
      <c r="T9" s="130"/>
      <c r="U9" s="131"/>
      <c r="V9" s="131"/>
      <c r="W9" s="132"/>
      <c r="X9" s="131"/>
      <c r="Y9" s="130"/>
      <c r="Z9" s="131"/>
      <c r="AA9" s="131"/>
      <c r="AB9" s="132"/>
      <c r="AC9" s="144"/>
      <c r="AD9" s="136" t="str">
        <f t="shared" si="0"/>
        <v/>
      </c>
    </row>
    <row r="10" spans="2:30" ht="21.75" customHeight="1" x14ac:dyDescent="0.25">
      <c r="B10" s="44" t="s">
        <v>178</v>
      </c>
      <c r="C10" s="17" t="s">
        <v>58</v>
      </c>
      <c r="D10" s="130"/>
      <c r="E10" s="131"/>
      <c r="F10" s="131"/>
      <c r="G10" s="132"/>
      <c r="H10" s="131"/>
      <c r="I10" s="133"/>
      <c r="J10" s="130"/>
      <c r="K10" s="131"/>
      <c r="L10" s="131"/>
      <c r="M10" s="132"/>
      <c r="N10" s="131"/>
      <c r="O10" s="130"/>
      <c r="P10" s="131"/>
      <c r="Q10" s="131"/>
      <c r="R10" s="132"/>
      <c r="S10" s="131"/>
      <c r="T10" s="130"/>
      <c r="U10" s="131"/>
      <c r="V10" s="131"/>
      <c r="W10" s="132"/>
      <c r="X10" s="131"/>
      <c r="Y10" s="130"/>
      <c r="Z10" s="131"/>
      <c r="AA10" s="131"/>
      <c r="AB10" s="132"/>
      <c r="AC10" s="144"/>
      <c r="AD10" s="136" t="str">
        <f t="shared" si="0"/>
        <v/>
      </c>
    </row>
    <row r="11" spans="2:30" ht="21.75" customHeight="1" x14ac:dyDescent="0.25">
      <c r="B11" s="44" t="s">
        <v>179</v>
      </c>
      <c r="C11" s="17" t="s">
        <v>60</v>
      </c>
      <c r="D11" s="130"/>
      <c r="E11" s="131"/>
      <c r="F11" s="131"/>
      <c r="G11" s="132"/>
      <c r="H11" s="131"/>
      <c r="I11" s="133"/>
      <c r="J11" s="130"/>
      <c r="K11" s="131"/>
      <c r="L11" s="131"/>
      <c r="M11" s="132"/>
      <c r="N11" s="131"/>
      <c r="O11" s="130"/>
      <c r="P11" s="131"/>
      <c r="Q11" s="131"/>
      <c r="R11" s="132"/>
      <c r="S11" s="131"/>
      <c r="T11" s="130"/>
      <c r="U11" s="131"/>
      <c r="V11" s="131"/>
      <c r="W11" s="132"/>
      <c r="X11" s="131"/>
      <c r="Y11" s="130"/>
      <c r="Z11" s="131"/>
      <c r="AA11" s="131"/>
      <c r="AB11" s="132"/>
      <c r="AC11" s="144"/>
      <c r="AD11" s="136" t="str">
        <f t="shared" si="0"/>
        <v/>
      </c>
    </row>
    <row r="12" spans="2:30" ht="31.5" customHeight="1" x14ac:dyDescent="0.25">
      <c r="B12" s="44" t="s">
        <v>180</v>
      </c>
      <c r="C12" s="17" t="s">
        <v>59</v>
      </c>
      <c r="D12" s="130"/>
      <c r="E12" s="131"/>
      <c r="F12" s="131"/>
      <c r="G12" s="132"/>
      <c r="H12" s="131"/>
      <c r="I12" s="133"/>
      <c r="J12" s="130"/>
      <c r="K12" s="131"/>
      <c r="L12" s="131"/>
      <c r="M12" s="132"/>
      <c r="N12" s="131"/>
      <c r="O12" s="130"/>
      <c r="P12" s="131"/>
      <c r="Q12" s="131"/>
      <c r="R12" s="132"/>
      <c r="S12" s="131"/>
      <c r="T12" s="130"/>
      <c r="U12" s="131"/>
      <c r="V12" s="131"/>
      <c r="W12" s="132"/>
      <c r="X12" s="131"/>
      <c r="Y12" s="130"/>
      <c r="Z12" s="131"/>
      <c r="AA12" s="131"/>
      <c r="AB12" s="132"/>
      <c r="AC12" s="144"/>
      <c r="AD12" s="136" t="str">
        <f t="shared" si="0"/>
        <v/>
      </c>
    </row>
    <row r="13" spans="2:30" ht="27" customHeight="1" x14ac:dyDescent="0.25">
      <c r="B13" s="44" t="s">
        <v>181</v>
      </c>
      <c r="C13" s="17" t="s">
        <v>48</v>
      </c>
      <c r="D13" s="130"/>
      <c r="E13" s="131"/>
      <c r="F13" s="131"/>
      <c r="G13" s="132"/>
      <c r="H13" s="131"/>
      <c r="I13" s="133"/>
      <c r="J13" s="130"/>
      <c r="K13" s="131"/>
      <c r="L13" s="131"/>
      <c r="M13" s="132"/>
      <c r="N13" s="131"/>
      <c r="O13" s="130"/>
      <c r="P13" s="131"/>
      <c r="Q13" s="131"/>
      <c r="R13" s="132"/>
      <c r="S13" s="131"/>
      <c r="T13" s="130"/>
      <c r="U13" s="131"/>
      <c r="V13" s="131"/>
      <c r="W13" s="132"/>
      <c r="X13" s="131"/>
      <c r="Y13" s="130"/>
      <c r="Z13" s="131"/>
      <c r="AA13" s="131"/>
      <c r="AB13" s="132"/>
      <c r="AC13" s="144"/>
      <c r="AD13" s="136" t="str">
        <f t="shared" si="0"/>
        <v/>
      </c>
    </row>
    <row r="14" spans="2:30" ht="27" customHeight="1" x14ac:dyDescent="0.25">
      <c r="B14" s="44" t="s">
        <v>182</v>
      </c>
      <c r="C14" s="17" t="s">
        <v>255</v>
      </c>
      <c r="D14" s="130"/>
      <c r="E14" s="131"/>
      <c r="F14" s="131"/>
      <c r="G14" s="132"/>
      <c r="H14" s="131"/>
      <c r="I14" s="133"/>
      <c r="J14" s="130"/>
      <c r="K14" s="131"/>
      <c r="L14" s="131"/>
      <c r="M14" s="132"/>
      <c r="N14" s="131"/>
      <c r="O14" s="130"/>
      <c r="P14" s="131"/>
      <c r="Q14" s="131"/>
      <c r="R14" s="132"/>
      <c r="S14" s="131"/>
      <c r="T14" s="130"/>
      <c r="U14" s="131"/>
      <c r="V14" s="131"/>
      <c r="W14" s="132"/>
      <c r="X14" s="131"/>
      <c r="Y14" s="130"/>
      <c r="Z14" s="131"/>
      <c r="AA14" s="131"/>
      <c r="AB14" s="132"/>
      <c r="AC14" s="144"/>
      <c r="AD14" s="136" t="str">
        <f t="shared" si="0"/>
        <v/>
      </c>
    </row>
    <row r="15" spans="2:30" ht="21.75" customHeight="1" thickBot="1" x14ac:dyDescent="0.3">
      <c r="B15" s="44" t="s">
        <v>183</v>
      </c>
      <c r="C15" s="35" t="s">
        <v>33</v>
      </c>
      <c r="D15" s="130"/>
      <c r="E15" s="131"/>
      <c r="F15" s="131"/>
      <c r="G15" s="132"/>
      <c r="H15" s="131"/>
      <c r="I15" s="133"/>
      <c r="J15" s="130"/>
      <c r="K15" s="131"/>
      <c r="L15" s="131"/>
      <c r="M15" s="132"/>
      <c r="N15" s="131"/>
      <c r="O15" s="130"/>
      <c r="P15" s="131"/>
      <c r="Q15" s="131"/>
      <c r="R15" s="132"/>
      <c r="S15" s="131"/>
      <c r="T15" s="130"/>
      <c r="U15" s="131"/>
      <c r="V15" s="131"/>
      <c r="W15" s="132"/>
      <c r="X15" s="131"/>
      <c r="Y15" s="130"/>
      <c r="Z15" s="131"/>
      <c r="AA15" s="131"/>
      <c r="AB15" s="132"/>
      <c r="AC15" s="144"/>
      <c r="AD15" s="136" t="str">
        <f t="shared" si="0"/>
        <v/>
      </c>
    </row>
    <row r="16" spans="2:30" ht="21.75" customHeight="1" thickBot="1" x14ac:dyDescent="0.3">
      <c r="B16" s="45" t="s">
        <v>184</v>
      </c>
      <c r="C16" s="35" t="s">
        <v>32</v>
      </c>
      <c r="D16" s="124"/>
      <c r="E16" s="126"/>
      <c r="F16" s="126"/>
      <c r="G16" s="125"/>
      <c r="H16" s="126"/>
      <c r="I16" s="127"/>
      <c r="J16" s="124"/>
      <c r="K16" s="126"/>
      <c r="L16" s="126"/>
      <c r="M16" s="125"/>
      <c r="N16" s="126"/>
      <c r="O16" s="124"/>
      <c r="P16" s="126"/>
      <c r="Q16" s="126"/>
      <c r="R16" s="125"/>
      <c r="S16" s="126"/>
      <c r="T16" s="124"/>
      <c r="U16" s="126"/>
      <c r="V16" s="126"/>
      <c r="W16" s="125"/>
      <c r="X16" s="126"/>
      <c r="Y16" s="124"/>
      <c r="Z16" s="126"/>
      <c r="AA16" s="126"/>
      <c r="AB16" s="125"/>
      <c r="AC16" s="127"/>
      <c r="AD16" s="136" t="str">
        <f t="shared" si="0"/>
        <v/>
      </c>
    </row>
    <row r="17" spans="2:29" ht="42.75" customHeight="1" x14ac:dyDescent="0.2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2:29" ht="42.75" customHeight="1" x14ac:dyDescent="0.25">
      <c r="B18" s="3"/>
      <c r="C18" s="2" t="s">
        <v>1827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2:29" ht="42.75" customHeight="1" x14ac:dyDescent="0.25">
      <c r="C19" s="156" t="s">
        <v>266</v>
      </c>
      <c r="D19" s="136" t="str">
        <f>IF(COUNTBLANK(D7:D16)=10,"",IF(D16=SUM(D7:D15),"OK","Błąd"))</f>
        <v/>
      </c>
      <c r="E19" s="136" t="str">
        <f t="shared" ref="E19:AC19" si="1">IF(COUNTBLANK(E7:E16)=10,"",IF(E16=SUM(E7:E15),"OK","Błąd"))</f>
        <v/>
      </c>
      <c r="F19" s="136" t="str">
        <f t="shared" si="1"/>
        <v/>
      </c>
      <c r="G19" s="136" t="str">
        <f t="shared" si="1"/>
        <v/>
      </c>
      <c r="H19" s="136" t="str">
        <f t="shared" si="1"/>
        <v/>
      </c>
      <c r="I19" s="136" t="str">
        <f t="shared" si="1"/>
        <v/>
      </c>
      <c r="J19" s="136" t="str">
        <f t="shared" si="1"/>
        <v/>
      </c>
      <c r="K19" s="136" t="str">
        <f t="shared" si="1"/>
        <v/>
      </c>
      <c r="L19" s="136" t="str">
        <f t="shared" si="1"/>
        <v/>
      </c>
      <c r="M19" s="136" t="str">
        <f t="shared" si="1"/>
        <v/>
      </c>
      <c r="N19" s="136" t="str">
        <f t="shared" si="1"/>
        <v/>
      </c>
      <c r="O19" s="136" t="str">
        <f t="shared" si="1"/>
        <v/>
      </c>
      <c r="P19" s="136" t="str">
        <f t="shared" si="1"/>
        <v/>
      </c>
      <c r="Q19" s="136" t="str">
        <f t="shared" si="1"/>
        <v/>
      </c>
      <c r="R19" s="136" t="str">
        <f t="shared" si="1"/>
        <v/>
      </c>
      <c r="S19" s="136" t="str">
        <f t="shared" si="1"/>
        <v/>
      </c>
      <c r="T19" s="136" t="str">
        <f t="shared" si="1"/>
        <v/>
      </c>
      <c r="U19" s="136" t="str">
        <f t="shared" si="1"/>
        <v/>
      </c>
      <c r="V19" s="136" t="str">
        <f t="shared" si="1"/>
        <v/>
      </c>
      <c r="W19" s="136" t="str">
        <f t="shared" si="1"/>
        <v/>
      </c>
      <c r="X19" s="136" t="str">
        <f t="shared" si="1"/>
        <v/>
      </c>
      <c r="Y19" s="136" t="str">
        <f t="shared" si="1"/>
        <v/>
      </c>
      <c r="Z19" s="136" t="str">
        <f t="shared" si="1"/>
        <v/>
      </c>
      <c r="AA19" s="136" t="str">
        <f t="shared" si="1"/>
        <v/>
      </c>
      <c r="AB19" s="136" t="str">
        <f t="shared" si="1"/>
        <v/>
      </c>
      <c r="AC19" s="136" t="str">
        <f t="shared" si="1"/>
        <v/>
      </c>
    </row>
    <row r="20" spans="2:29" x14ac:dyDescent="0.25">
      <c r="C20" s="136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</row>
    <row r="21" spans="2:29" x14ac:dyDescent="0.25">
      <c r="C21" s="14" t="s">
        <v>1852</v>
      </c>
      <c r="D21" s="481" t="str">
        <f>IF(COUNTBLANK(AD7:AD16)=10,"",IF(AND(COUNTIF(AD7:AD16,"Weryfikacja wiersza OK")=10,COUNTIF(D19:AC19,"OK")=26),"Arkusz jest zwalidowany poprawnie","Arkusz jest niepoprawny"))</f>
        <v/>
      </c>
    </row>
  </sheetData>
  <sheetProtection formatCells="0" formatColumns="0" formatRows="0"/>
  <mergeCells count="6">
    <mergeCell ref="Y4:AC4"/>
    <mergeCell ref="B4:C6"/>
    <mergeCell ref="D4:I4"/>
    <mergeCell ref="J4:N4"/>
    <mergeCell ref="O4:S4"/>
    <mergeCell ref="T4:X4"/>
  </mergeCells>
  <conditionalFormatting sqref="AD7:AD16">
    <cfRule type="containsText" dxfId="59" priority="6" operator="containsText" text="Weryfikacja wiersza OK">
      <formula>NOT(ISERROR(SEARCH("Weryfikacja wiersza OK",AD7)))</formula>
    </cfRule>
  </conditionalFormatting>
  <conditionalFormatting sqref="D19:AC19">
    <cfRule type="containsText" dxfId="58" priority="2" operator="containsText" text="NOK">
      <formula>NOT(ISERROR(SEARCH("NOK",D19)))</formula>
    </cfRule>
    <cfRule type="containsText" dxfId="57" priority="5" operator="containsText" text="OK">
      <formula>NOT(ISERROR(SEARCH("OK",D19)))</formula>
    </cfRule>
  </conditionalFormatting>
  <conditionalFormatting sqref="C20">
    <cfRule type="containsText" dxfId="56" priority="3" operator="containsText" text="Arkusz jest zwalidowany poprawnie">
      <formula>NOT(ISERROR(SEARCH("Arkusz jest zwalidowany poprawnie",C20)))</formula>
    </cfRule>
    <cfRule type="containsText" dxfId="55" priority="4" operator="containsText" text="Arkusz zwalidowany poprawnie">
      <formula>NOT(ISERROR(SEARCH("Arkusz zwalidowany poprawnie",C20)))</formula>
    </cfRule>
  </conditionalFormatting>
  <conditionalFormatting sqref="D21">
    <cfRule type="containsText" dxfId="54" priority="1" operator="containsText" text="Arkusz jest zwalidowany poprawnie">
      <formula>NOT(ISERROR(SEARCH("Arkusz jest zwalidowany poprawnie",D21)))</formula>
    </cfRule>
  </conditionalFormatting>
  <pageMargins left="0.7" right="0.7" top="0.75" bottom="0.75" header="0.3" footer="0.3"/>
  <pageSetup paperSize="9" scale="64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7"/>
  <sheetViews>
    <sheetView topLeftCell="A26" zoomScale="80" zoomScaleNormal="80" workbookViewId="0">
      <selection activeCell="K48" sqref="D7:K48"/>
    </sheetView>
  </sheetViews>
  <sheetFormatPr defaultRowHeight="15" x14ac:dyDescent="0.25"/>
  <cols>
    <col min="2" max="2" width="13.5703125" customWidth="1"/>
    <col min="3" max="3" width="51.28515625" customWidth="1"/>
    <col min="4" max="11" width="13.5703125" customWidth="1"/>
  </cols>
  <sheetData>
    <row r="1" spans="2:12" ht="15.75" x14ac:dyDescent="0.25">
      <c r="B1" s="1" t="s">
        <v>1</v>
      </c>
      <c r="J1" s="2" t="s">
        <v>1606</v>
      </c>
    </row>
    <row r="2" spans="2:12" x14ac:dyDescent="0.25">
      <c r="B2" s="234" t="s">
        <v>1088</v>
      </c>
      <c r="C2" s="234"/>
      <c r="D2" s="234"/>
      <c r="E2" s="234"/>
      <c r="F2" s="234"/>
      <c r="G2" s="234"/>
      <c r="H2" s="234"/>
      <c r="I2" s="234"/>
      <c r="J2" s="234"/>
      <c r="K2" s="234"/>
    </row>
    <row r="3" spans="2:12" ht="15.75" thickBot="1" x14ac:dyDescent="0.3">
      <c r="B3" s="234"/>
      <c r="C3" s="234"/>
      <c r="D3" s="234"/>
      <c r="E3" s="234"/>
      <c r="F3" s="234"/>
      <c r="G3" s="234"/>
      <c r="H3" s="234"/>
      <c r="I3" s="234"/>
      <c r="J3" s="234"/>
      <c r="K3" s="234"/>
    </row>
    <row r="4" spans="2:12" x14ac:dyDescent="0.25">
      <c r="B4" s="988"/>
      <c r="C4" s="989"/>
      <c r="D4" s="1008" t="s">
        <v>87</v>
      </c>
      <c r="E4" s="942" t="s">
        <v>1020</v>
      </c>
      <c r="F4" s="942"/>
      <c r="G4" s="942"/>
      <c r="H4" s="942"/>
      <c r="I4" s="942"/>
      <c r="J4" s="942"/>
      <c r="K4" s="939"/>
    </row>
    <row r="5" spans="2:12" ht="45" x14ac:dyDescent="0.25">
      <c r="B5" s="990"/>
      <c r="C5" s="991"/>
      <c r="D5" s="1009"/>
      <c r="E5" s="721" t="s">
        <v>89</v>
      </c>
      <c r="F5" s="721" t="s">
        <v>90</v>
      </c>
      <c r="G5" s="721" t="s">
        <v>893</v>
      </c>
      <c r="H5" s="721" t="s">
        <v>894</v>
      </c>
      <c r="I5" s="721" t="s">
        <v>895</v>
      </c>
      <c r="J5" s="721" t="s">
        <v>1089</v>
      </c>
      <c r="K5" s="722" t="s">
        <v>1056</v>
      </c>
    </row>
    <row r="6" spans="2:12" ht="15.75" thickBot="1" x14ac:dyDescent="0.3">
      <c r="B6" s="992"/>
      <c r="C6" s="993"/>
      <c r="D6" s="723" t="s">
        <v>126</v>
      </c>
      <c r="E6" s="608" t="s">
        <v>127</v>
      </c>
      <c r="F6" s="724" t="s">
        <v>128</v>
      </c>
      <c r="G6" s="724" t="s">
        <v>129</v>
      </c>
      <c r="H6" s="724" t="s">
        <v>134</v>
      </c>
      <c r="I6" s="724" t="s">
        <v>130</v>
      </c>
      <c r="J6" s="724" t="s">
        <v>195</v>
      </c>
      <c r="K6" s="725" t="s">
        <v>196</v>
      </c>
    </row>
    <row r="7" spans="2:12" x14ac:dyDescent="0.25">
      <c r="B7" s="570" t="s">
        <v>1090</v>
      </c>
      <c r="C7" s="565" t="s">
        <v>92</v>
      </c>
      <c r="D7" s="547"/>
      <c r="E7" s="547"/>
      <c r="F7" s="547"/>
      <c r="G7" s="547"/>
      <c r="H7" s="547"/>
      <c r="I7" s="547"/>
      <c r="J7" s="547"/>
      <c r="K7" s="547"/>
      <c r="L7" s="136" t="str">
        <f>IF(COUNTBLANK(D7:K7)=8,"",IF(COUNTBLANK(D7:K7)=0, "Weryfikacja wiersza OK", "Należy wypełnić wszystkie pola w bieżącym wierszu"))</f>
        <v/>
      </c>
    </row>
    <row r="8" spans="2:12" x14ac:dyDescent="0.25">
      <c r="B8" s="521" t="s">
        <v>1091</v>
      </c>
      <c r="C8" s="526" t="s">
        <v>55</v>
      </c>
      <c r="D8" s="548"/>
      <c r="E8" s="548"/>
      <c r="F8" s="548"/>
      <c r="G8" s="548"/>
      <c r="H8" s="548"/>
      <c r="I8" s="548"/>
      <c r="J8" s="548"/>
      <c r="K8" s="548"/>
      <c r="L8" s="136" t="str">
        <f t="shared" ref="L8:L48" si="0">IF(COUNTBLANK(D8:K8)=8,"",IF(COUNTBLANK(D8:K8)=0, "Weryfikacja wiersza OK", "Należy wypełnić wszystkie pola w bieżącym wierszu"))</f>
        <v/>
      </c>
    </row>
    <row r="9" spans="2:12" x14ac:dyDescent="0.25">
      <c r="B9" s="521" t="s">
        <v>1092</v>
      </c>
      <c r="C9" s="526" t="s">
        <v>56</v>
      </c>
      <c r="D9" s="548"/>
      <c r="E9" s="548"/>
      <c r="F9" s="548"/>
      <c r="G9" s="548"/>
      <c r="H9" s="548"/>
      <c r="I9" s="548"/>
      <c r="J9" s="548"/>
      <c r="K9" s="548"/>
      <c r="L9" s="136" t="str">
        <f t="shared" si="0"/>
        <v/>
      </c>
    </row>
    <row r="10" spans="2:12" x14ac:dyDescent="0.25">
      <c r="B10" s="521" t="s">
        <v>1093</v>
      </c>
      <c r="C10" s="526" t="s">
        <v>57</v>
      </c>
      <c r="D10" s="548"/>
      <c r="E10" s="548"/>
      <c r="F10" s="548"/>
      <c r="G10" s="548"/>
      <c r="H10" s="548"/>
      <c r="I10" s="548"/>
      <c r="J10" s="548"/>
      <c r="K10" s="548"/>
      <c r="L10" s="136" t="str">
        <f t="shared" si="0"/>
        <v/>
      </c>
    </row>
    <row r="11" spans="2:12" x14ac:dyDescent="0.25">
      <c r="B11" s="521" t="s">
        <v>1094</v>
      </c>
      <c r="C11" s="526" t="s">
        <v>58</v>
      </c>
      <c r="D11" s="548"/>
      <c r="E11" s="548"/>
      <c r="F11" s="548"/>
      <c r="G11" s="548"/>
      <c r="H11" s="548"/>
      <c r="I11" s="548"/>
      <c r="J11" s="548"/>
      <c r="K11" s="548"/>
      <c r="L11" s="136" t="str">
        <f t="shared" si="0"/>
        <v/>
      </c>
    </row>
    <row r="12" spans="2:12" x14ac:dyDescent="0.25">
      <c r="B12" s="521" t="s">
        <v>1095</v>
      </c>
      <c r="C12" s="526" t="s">
        <v>60</v>
      </c>
      <c r="D12" s="548"/>
      <c r="E12" s="548"/>
      <c r="F12" s="548"/>
      <c r="G12" s="548"/>
      <c r="H12" s="548"/>
      <c r="I12" s="548"/>
      <c r="J12" s="548"/>
      <c r="K12" s="548"/>
      <c r="L12" s="136" t="str">
        <f t="shared" si="0"/>
        <v/>
      </c>
    </row>
    <row r="13" spans="2:12" ht="30" x14ac:dyDescent="0.25">
      <c r="B13" s="521" t="s">
        <v>1096</v>
      </c>
      <c r="C13" s="526" t="s">
        <v>59</v>
      </c>
      <c r="D13" s="548"/>
      <c r="E13" s="548"/>
      <c r="F13" s="548"/>
      <c r="G13" s="548"/>
      <c r="H13" s="548"/>
      <c r="I13" s="548"/>
      <c r="J13" s="548"/>
      <c r="K13" s="548"/>
      <c r="L13" s="136" t="str">
        <f t="shared" si="0"/>
        <v/>
      </c>
    </row>
    <row r="14" spans="2:12" x14ac:dyDescent="0.25">
      <c r="B14" s="521" t="s">
        <v>1097</v>
      </c>
      <c r="C14" s="526" t="s">
        <v>48</v>
      </c>
      <c r="D14" s="548"/>
      <c r="E14" s="548"/>
      <c r="F14" s="548"/>
      <c r="G14" s="548"/>
      <c r="H14" s="548"/>
      <c r="I14" s="548"/>
      <c r="J14" s="548"/>
      <c r="K14" s="548"/>
      <c r="L14" s="136" t="str">
        <f t="shared" si="0"/>
        <v/>
      </c>
    </row>
    <row r="15" spans="2:12" x14ac:dyDescent="0.25">
      <c r="B15" s="612" t="s">
        <v>1098</v>
      </c>
      <c r="C15" s="589" t="s">
        <v>33</v>
      </c>
      <c r="D15" s="603"/>
      <c r="E15" s="603"/>
      <c r="F15" s="603"/>
      <c r="G15" s="603"/>
      <c r="H15" s="603"/>
      <c r="I15" s="603"/>
      <c r="J15" s="603"/>
      <c r="K15" s="603"/>
      <c r="L15" s="136" t="str">
        <f t="shared" si="0"/>
        <v/>
      </c>
    </row>
    <row r="16" spans="2:12" x14ac:dyDescent="0.25">
      <c r="B16" s="815" t="s">
        <v>1099</v>
      </c>
      <c r="C16" s="813" t="s">
        <v>837</v>
      </c>
      <c r="D16" s="814"/>
      <c r="E16" s="814"/>
      <c r="F16" s="814"/>
      <c r="G16" s="814"/>
      <c r="H16" s="814"/>
      <c r="I16" s="814"/>
      <c r="J16" s="814"/>
      <c r="K16" s="814"/>
      <c r="L16" s="136" t="str">
        <f t="shared" si="0"/>
        <v/>
      </c>
    </row>
    <row r="17" spans="2:12" x14ac:dyDescent="0.25">
      <c r="B17" s="521" t="s">
        <v>1100</v>
      </c>
      <c r="C17" s="526" t="s">
        <v>55</v>
      </c>
      <c r="D17" s="548"/>
      <c r="E17" s="548"/>
      <c r="F17" s="548"/>
      <c r="G17" s="548"/>
      <c r="H17" s="548"/>
      <c r="I17" s="548"/>
      <c r="J17" s="548"/>
      <c r="K17" s="548"/>
      <c r="L17" s="136" t="str">
        <f t="shared" si="0"/>
        <v/>
      </c>
    </row>
    <row r="18" spans="2:12" x14ac:dyDescent="0.25">
      <c r="B18" s="521" t="s">
        <v>1101</v>
      </c>
      <c r="C18" s="526" t="s">
        <v>56</v>
      </c>
      <c r="D18" s="548"/>
      <c r="E18" s="548"/>
      <c r="F18" s="548"/>
      <c r="G18" s="548"/>
      <c r="H18" s="548"/>
      <c r="I18" s="548"/>
      <c r="J18" s="548"/>
      <c r="K18" s="548"/>
      <c r="L18" s="136" t="str">
        <f t="shared" si="0"/>
        <v/>
      </c>
    </row>
    <row r="19" spans="2:12" x14ac:dyDescent="0.25">
      <c r="B19" s="521" t="s">
        <v>1102</v>
      </c>
      <c r="C19" s="526" t="s">
        <v>57</v>
      </c>
      <c r="D19" s="548"/>
      <c r="E19" s="548"/>
      <c r="F19" s="548"/>
      <c r="G19" s="548"/>
      <c r="H19" s="548"/>
      <c r="I19" s="548"/>
      <c r="J19" s="548"/>
      <c r="K19" s="548"/>
      <c r="L19" s="136" t="str">
        <f t="shared" si="0"/>
        <v/>
      </c>
    </row>
    <row r="20" spans="2:12" x14ac:dyDescent="0.25">
      <c r="B20" s="521" t="s">
        <v>1103</v>
      </c>
      <c r="C20" s="526" t="s">
        <v>58</v>
      </c>
      <c r="D20" s="548"/>
      <c r="E20" s="548"/>
      <c r="F20" s="548"/>
      <c r="G20" s="548"/>
      <c r="H20" s="548"/>
      <c r="I20" s="548"/>
      <c r="J20" s="548"/>
      <c r="K20" s="548"/>
      <c r="L20" s="136" t="str">
        <f t="shared" si="0"/>
        <v/>
      </c>
    </row>
    <row r="21" spans="2:12" x14ac:dyDescent="0.25">
      <c r="B21" s="521" t="s">
        <v>1104</v>
      </c>
      <c r="C21" s="526" t="s">
        <v>60</v>
      </c>
      <c r="D21" s="548"/>
      <c r="E21" s="548"/>
      <c r="F21" s="548"/>
      <c r="G21" s="548"/>
      <c r="H21" s="548"/>
      <c r="I21" s="548"/>
      <c r="J21" s="548"/>
      <c r="K21" s="548"/>
      <c r="L21" s="136" t="str">
        <f t="shared" si="0"/>
        <v/>
      </c>
    </row>
    <row r="22" spans="2:12" ht="30" x14ac:dyDescent="0.25">
      <c r="B22" s="521" t="s">
        <v>1105</v>
      </c>
      <c r="C22" s="526" t="s">
        <v>59</v>
      </c>
      <c r="D22" s="548"/>
      <c r="E22" s="548"/>
      <c r="F22" s="548"/>
      <c r="G22" s="548"/>
      <c r="H22" s="548"/>
      <c r="I22" s="548"/>
      <c r="J22" s="548"/>
      <c r="K22" s="548"/>
      <c r="L22" s="136" t="str">
        <f t="shared" si="0"/>
        <v/>
      </c>
    </row>
    <row r="23" spans="2:12" x14ac:dyDescent="0.25">
      <c r="B23" s="521" t="s">
        <v>1106</v>
      </c>
      <c r="C23" s="526" t="s">
        <v>76</v>
      </c>
      <c r="D23" s="548"/>
      <c r="E23" s="548"/>
      <c r="F23" s="548"/>
      <c r="G23" s="548"/>
      <c r="H23" s="548"/>
      <c r="I23" s="548"/>
      <c r="J23" s="548"/>
      <c r="K23" s="548"/>
      <c r="L23" s="136" t="str">
        <f t="shared" si="0"/>
        <v/>
      </c>
    </row>
    <row r="24" spans="2:12" x14ac:dyDescent="0.25">
      <c r="B24" s="521" t="s">
        <v>1107</v>
      </c>
      <c r="C24" s="584" t="s">
        <v>846</v>
      </c>
      <c r="D24" s="548"/>
      <c r="E24" s="548"/>
      <c r="F24" s="548"/>
      <c r="G24" s="548"/>
      <c r="H24" s="548"/>
      <c r="I24" s="548"/>
      <c r="J24" s="548"/>
      <c r="K24" s="548"/>
      <c r="L24" s="136" t="str">
        <f t="shared" si="0"/>
        <v/>
      </c>
    </row>
    <row r="25" spans="2:12" x14ac:dyDescent="0.25">
      <c r="B25" s="521" t="s">
        <v>1108</v>
      </c>
      <c r="C25" s="584" t="s">
        <v>848</v>
      </c>
      <c r="D25" s="548"/>
      <c r="E25" s="548"/>
      <c r="F25" s="548"/>
      <c r="G25" s="548"/>
      <c r="H25" s="548"/>
      <c r="I25" s="548"/>
      <c r="J25" s="548"/>
      <c r="K25" s="548"/>
      <c r="L25" s="136" t="str">
        <f t="shared" si="0"/>
        <v/>
      </c>
    </row>
    <row r="26" spans="2:12" x14ac:dyDescent="0.25">
      <c r="B26" s="521" t="s">
        <v>1109</v>
      </c>
      <c r="C26" s="526" t="s">
        <v>255</v>
      </c>
      <c r="D26" s="548"/>
      <c r="E26" s="548"/>
      <c r="F26" s="548"/>
      <c r="G26" s="548"/>
      <c r="H26" s="548"/>
      <c r="I26" s="548"/>
      <c r="J26" s="548"/>
      <c r="K26" s="548"/>
      <c r="L26" s="136" t="str">
        <f t="shared" si="0"/>
        <v/>
      </c>
    </row>
    <row r="27" spans="2:12" x14ac:dyDescent="0.25">
      <c r="B27" s="612" t="s">
        <v>1110</v>
      </c>
      <c r="C27" s="589" t="s">
        <v>33</v>
      </c>
      <c r="D27" s="603"/>
      <c r="E27" s="603"/>
      <c r="F27" s="603"/>
      <c r="G27" s="603"/>
      <c r="H27" s="603"/>
      <c r="I27" s="603"/>
      <c r="J27" s="603"/>
      <c r="K27" s="603"/>
      <c r="L27" s="136" t="str">
        <f t="shared" si="0"/>
        <v/>
      </c>
    </row>
    <row r="28" spans="2:12" x14ac:dyDescent="0.25">
      <c r="B28" s="815" t="s">
        <v>1111</v>
      </c>
      <c r="C28" s="813" t="s">
        <v>107</v>
      </c>
      <c r="D28" s="814"/>
      <c r="E28" s="814"/>
      <c r="F28" s="814"/>
      <c r="G28" s="814"/>
      <c r="H28" s="814"/>
      <c r="I28" s="814"/>
      <c r="J28" s="814"/>
      <c r="K28" s="814"/>
      <c r="L28" s="136" t="str">
        <f t="shared" si="0"/>
        <v/>
      </c>
    </row>
    <row r="29" spans="2:12" x14ac:dyDescent="0.25">
      <c r="B29" s="521" t="s">
        <v>1112</v>
      </c>
      <c r="C29" s="526" t="s">
        <v>80</v>
      </c>
      <c r="D29" s="628"/>
      <c r="E29" s="628"/>
      <c r="F29" s="628"/>
      <c r="G29" s="628"/>
      <c r="H29" s="628"/>
      <c r="I29" s="628"/>
      <c r="J29" s="628"/>
      <c r="K29" s="628"/>
      <c r="L29" s="136" t="str">
        <f t="shared" si="0"/>
        <v/>
      </c>
    </row>
    <row r="30" spans="2:12" x14ac:dyDescent="0.25">
      <c r="B30" s="521" t="s">
        <v>1113</v>
      </c>
      <c r="C30" s="526" t="s">
        <v>255</v>
      </c>
      <c r="D30" s="548"/>
      <c r="E30" s="548"/>
      <c r="F30" s="548"/>
      <c r="G30" s="548"/>
      <c r="H30" s="548"/>
      <c r="I30" s="548"/>
      <c r="J30" s="548"/>
      <c r="K30" s="548"/>
      <c r="L30" s="136" t="str">
        <f t="shared" si="0"/>
        <v/>
      </c>
    </row>
    <row r="31" spans="2:12" x14ac:dyDescent="0.25">
      <c r="B31" s="521" t="s">
        <v>1114</v>
      </c>
      <c r="C31" s="526" t="s">
        <v>76</v>
      </c>
      <c r="D31" s="548"/>
      <c r="E31" s="548"/>
      <c r="F31" s="548"/>
      <c r="G31" s="548"/>
      <c r="H31" s="548"/>
      <c r="I31" s="548"/>
      <c r="J31" s="548"/>
      <c r="K31" s="548"/>
      <c r="L31" s="136" t="str">
        <f t="shared" si="0"/>
        <v/>
      </c>
    </row>
    <row r="32" spans="2:12" x14ac:dyDescent="0.25">
      <c r="B32" s="521" t="s">
        <v>1115</v>
      </c>
      <c r="C32" s="584" t="s">
        <v>846</v>
      </c>
      <c r="D32" s="548"/>
      <c r="E32" s="548"/>
      <c r="F32" s="548"/>
      <c r="G32" s="548"/>
      <c r="H32" s="548"/>
      <c r="I32" s="548"/>
      <c r="J32" s="548"/>
      <c r="K32" s="548"/>
      <c r="L32" s="136" t="str">
        <f t="shared" si="0"/>
        <v/>
      </c>
    </row>
    <row r="33" spans="2:12" x14ac:dyDescent="0.25">
      <c r="B33" s="521" t="s">
        <v>1116</v>
      </c>
      <c r="C33" s="584" t="s">
        <v>848</v>
      </c>
      <c r="D33" s="548"/>
      <c r="E33" s="548"/>
      <c r="F33" s="548"/>
      <c r="G33" s="548"/>
      <c r="H33" s="548"/>
      <c r="I33" s="548"/>
      <c r="J33" s="548"/>
      <c r="K33" s="548"/>
      <c r="L33" s="136" t="str">
        <f t="shared" si="0"/>
        <v/>
      </c>
    </row>
    <row r="34" spans="2:12" ht="30" x14ac:dyDescent="0.25">
      <c r="B34" s="521" t="s">
        <v>1117</v>
      </c>
      <c r="C34" s="797" t="s">
        <v>1118</v>
      </c>
      <c r="D34" s="548"/>
      <c r="E34" s="548"/>
      <c r="F34" s="548"/>
      <c r="G34" s="548"/>
      <c r="H34" s="548"/>
      <c r="I34" s="548"/>
      <c r="J34" s="548"/>
      <c r="K34" s="548"/>
      <c r="L34" s="136" t="str">
        <f t="shared" si="0"/>
        <v/>
      </c>
    </row>
    <row r="35" spans="2:12" ht="30" x14ac:dyDescent="0.25">
      <c r="B35" s="521" t="s">
        <v>1119</v>
      </c>
      <c r="C35" s="797" t="s">
        <v>1120</v>
      </c>
      <c r="D35" s="548"/>
      <c r="E35" s="548"/>
      <c r="F35" s="548"/>
      <c r="G35" s="548"/>
      <c r="H35" s="548"/>
      <c r="I35" s="548"/>
      <c r="J35" s="548"/>
      <c r="K35" s="548"/>
      <c r="L35" s="136" t="str">
        <f t="shared" si="0"/>
        <v/>
      </c>
    </row>
    <row r="36" spans="2:12" x14ac:dyDescent="0.25">
      <c r="B36" s="612" t="s">
        <v>1133</v>
      </c>
      <c r="C36" s="589" t="s">
        <v>33</v>
      </c>
      <c r="D36" s="603"/>
      <c r="E36" s="603"/>
      <c r="F36" s="603"/>
      <c r="G36" s="603"/>
      <c r="H36" s="603"/>
      <c r="I36" s="603"/>
      <c r="J36" s="603"/>
      <c r="K36" s="603"/>
      <c r="L36" s="136" t="str">
        <f t="shared" si="0"/>
        <v/>
      </c>
    </row>
    <row r="37" spans="2:12" x14ac:dyDescent="0.25">
      <c r="B37" s="815" t="s">
        <v>1121</v>
      </c>
      <c r="C37" s="813" t="s">
        <v>568</v>
      </c>
      <c r="D37" s="814"/>
      <c r="E37" s="817"/>
      <c r="F37" s="817"/>
      <c r="G37" s="817"/>
      <c r="H37" s="817"/>
      <c r="I37" s="817"/>
      <c r="J37" s="817"/>
      <c r="K37" s="818"/>
      <c r="L37" s="136" t="str">
        <f t="shared" si="0"/>
        <v/>
      </c>
    </row>
    <row r="38" spans="2:12" x14ac:dyDescent="0.25">
      <c r="B38" s="521" t="s">
        <v>1122</v>
      </c>
      <c r="C38" s="526" t="s">
        <v>55</v>
      </c>
      <c r="D38" s="548"/>
      <c r="E38" s="819"/>
      <c r="F38" s="819"/>
      <c r="G38" s="819"/>
      <c r="H38" s="819"/>
      <c r="I38" s="819"/>
      <c r="J38" s="819"/>
      <c r="K38" s="820"/>
      <c r="L38" s="136" t="str">
        <f t="shared" si="0"/>
        <v/>
      </c>
    </row>
    <row r="39" spans="2:12" x14ac:dyDescent="0.25">
      <c r="B39" s="521" t="s">
        <v>1123</v>
      </c>
      <c r="C39" s="526" t="s">
        <v>56</v>
      </c>
      <c r="D39" s="548"/>
      <c r="E39" s="819"/>
      <c r="F39" s="819"/>
      <c r="G39" s="819"/>
      <c r="H39" s="819"/>
      <c r="I39" s="819"/>
      <c r="J39" s="819"/>
      <c r="K39" s="820"/>
      <c r="L39" s="136" t="str">
        <f t="shared" si="0"/>
        <v/>
      </c>
    </row>
    <row r="40" spans="2:12" x14ac:dyDescent="0.25">
      <c r="B40" s="521" t="s">
        <v>1124</v>
      </c>
      <c r="C40" s="526" t="s">
        <v>57</v>
      </c>
      <c r="D40" s="548"/>
      <c r="E40" s="819"/>
      <c r="F40" s="819"/>
      <c r="G40" s="819"/>
      <c r="H40" s="819"/>
      <c r="I40" s="819"/>
      <c r="J40" s="819"/>
      <c r="K40" s="820"/>
      <c r="L40" s="136" t="str">
        <f t="shared" si="0"/>
        <v/>
      </c>
    </row>
    <row r="41" spans="2:12" x14ac:dyDescent="0.25">
      <c r="B41" s="521" t="s">
        <v>1125</v>
      </c>
      <c r="C41" s="526" t="s">
        <v>58</v>
      </c>
      <c r="D41" s="548"/>
      <c r="E41" s="819"/>
      <c r="F41" s="819"/>
      <c r="G41" s="819"/>
      <c r="H41" s="819"/>
      <c r="I41" s="819"/>
      <c r="J41" s="819"/>
      <c r="K41" s="820"/>
      <c r="L41" s="136" t="str">
        <f t="shared" si="0"/>
        <v/>
      </c>
    </row>
    <row r="42" spans="2:12" x14ac:dyDescent="0.25">
      <c r="B42" s="521" t="s">
        <v>1126</v>
      </c>
      <c r="C42" s="526" t="s">
        <v>60</v>
      </c>
      <c r="D42" s="548"/>
      <c r="E42" s="819"/>
      <c r="F42" s="819"/>
      <c r="G42" s="819"/>
      <c r="H42" s="819"/>
      <c r="I42" s="819"/>
      <c r="J42" s="819"/>
      <c r="K42" s="820"/>
      <c r="L42" s="136" t="str">
        <f t="shared" si="0"/>
        <v/>
      </c>
    </row>
    <row r="43" spans="2:12" ht="30" x14ac:dyDescent="0.25">
      <c r="B43" s="521" t="s">
        <v>1127</v>
      </c>
      <c r="C43" s="526" t="s">
        <v>59</v>
      </c>
      <c r="D43" s="548"/>
      <c r="E43" s="819"/>
      <c r="F43" s="819"/>
      <c r="G43" s="819"/>
      <c r="H43" s="819"/>
      <c r="I43" s="819"/>
      <c r="J43" s="819"/>
      <c r="K43" s="820"/>
      <c r="L43" s="136" t="str">
        <f t="shared" si="0"/>
        <v/>
      </c>
    </row>
    <row r="44" spans="2:12" x14ac:dyDescent="0.25">
      <c r="B44" s="521" t="s">
        <v>1128</v>
      </c>
      <c r="C44" s="526" t="s">
        <v>80</v>
      </c>
      <c r="D44" s="548"/>
      <c r="E44" s="819"/>
      <c r="F44" s="819"/>
      <c r="G44" s="819"/>
      <c r="H44" s="819"/>
      <c r="I44" s="819"/>
      <c r="J44" s="819"/>
      <c r="K44" s="820"/>
      <c r="L44" s="136" t="str">
        <f t="shared" si="0"/>
        <v/>
      </c>
    </row>
    <row r="45" spans="2:12" x14ac:dyDescent="0.25">
      <c r="B45" s="521" t="s">
        <v>1129</v>
      </c>
      <c r="C45" s="526" t="s">
        <v>255</v>
      </c>
      <c r="D45" s="548"/>
      <c r="E45" s="819"/>
      <c r="F45" s="819"/>
      <c r="G45" s="819"/>
      <c r="H45" s="819"/>
      <c r="I45" s="819"/>
      <c r="J45" s="819"/>
      <c r="K45" s="820"/>
      <c r="L45" s="136" t="str">
        <f t="shared" si="0"/>
        <v/>
      </c>
    </row>
    <row r="46" spans="2:12" x14ac:dyDescent="0.25">
      <c r="B46" s="521" t="s">
        <v>1130</v>
      </c>
      <c r="C46" s="526" t="s">
        <v>76</v>
      </c>
      <c r="D46" s="548"/>
      <c r="E46" s="819"/>
      <c r="F46" s="819"/>
      <c r="G46" s="819"/>
      <c r="H46" s="819"/>
      <c r="I46" s="819"/>
      <c r="J46" s="819"/>
      <c r="K46" s="820"/>
      <c r="L46" s="136" t="str">
        <f t="shared" si="0"/>
        <v/>
      </c>
    </row>
    <row r="47" spans="2:12" ht="15.75" thickBot="1" x14ac:dyDescent="0.3">
      <c r="B47" s="612" t="s">
        <v>1131</v>
      </c>
      <c r="C47" s="589" t="s">
        <v>33</v>
      </c>
      <c r="D47" s="603"/>
      <c r="E47" s="821"/>
      <c r="F47" s="821"/>
      <c r="G47" s="821"/>
      <c r="H47" s="821"/>
      <c r="I47" s="821"/>
      <c r="J47" s="821"/>
      <c r="K47" s="822"/>
      <c r="L47" s="136" t="str">
        <f t="shared" si="0"/>
        <v/>
      </c>
    </row>
    <row r="48" spans="2:12" ht="15.75" thickBot="1" x14ac:dyDescent="0.3">
      <c r="B48" s="669" t="s">
        <v>1132</v>
      </c>
      <c r="C48" s="631" t="s">
        <v>84</v>
      </c>
      <c r="D48" s="738"/>
      <c r="E48" s="823"/>
      <c r="F48" s="823"/>
      <c r="G48" s="823"/>
      <c r="H48" s="823"/>
      <c r="I48" s="823"/>
      <c r="J48" s="823"/>
      <c r="K48" s="824"/>
      <c r="L48" s="136" t="str">
        <f t="shared" si="0"/>
        <v/>
      </c>
    </row>
    <row r="50" spans="3:11" x14ac:dyDescent="0.25">
      <c r="C50" s="2" t="s">
        <v>1827</v>
      </c>
    </row>
    <row r="51" spans="3:11" x14ac:dyDescent="0.25">
      <c r="C51" t="s">
        <v>1090</v>
      </c>
      <c r="D51" s="481" t="str">
        <f>IF(D7="","",IF(ROUND(SUM(D8:D15),2)=ROUND(D7,2),"OK","Błąd sumy częściowej"))</f>
        <v/>
      </c>
      <c r="E51" s="481" t="str">
        <f t="shared" ref="E51:K51" si="1">IF(E7="","",IF(ROUND(SUM(E8:E15),2)=ROUND(E7,2),"OK","Błąd sumy częściowej"))</f>
        <v/>
      </c>
      <c r="F51" s="481" t="str">
        <f t="shared" si="1"/>
        <v/>
      </c>
      <c r="G51" s="481" t="str">
        <f t="shared" si="1"/>
        <v/>
      </c>
      <c r="H51" s="481" t="str">
        <f t="shared" si="1"/>
        <v/>
      </c>
      <c r="I51" s="481" t="str">
        <f t="shared" si="1"/>
        <v/>
      </c>
      <c r="J51" s="481" t="str">
        <f t="shared" si="1"/>
        <v/>
      </c>
      <c r="K51" s="481" t="str">
        <f t="shared" si="1"/>
        <v/>
      </c>
    </row>
    <row r="52" spans="3:11" x14ac:dyDescent="0.25">
      <c r="C52" t="s">
        <v>1099</v>
      </c>
      <c r="D52" s="481" t="str">
        <f>IF(D16="","",IF(ROUND(SUM(D17,D18,D19,D20,D21,D22,D23,D26,D27),2)=ROUND(D16,2),"OK","Błąd sumy częściowej"))</f>
        <v/>
      </c>
      <c r="E52" s="481" t="str">
        <f t="shared" ref="E52:K52" si="2">IF(E16="","",IF(ROUND(SUM(E17,E18,E19,E20,E21,E22,E23,E26,E27),2)=ROUND(E16,2),"OK","Błąd sumy częściowej"))</f>
        <v/>
      </c>
      <c r="F52" s="481" t="str">
        <f t="shared" si="2"/>
        <v/>
      </c>
      <c r="G52" s="481" t="str">
        <f t="shared" si="2"/>
        <v/>
      </c>
      <c r="H52" s="481" t="str">
        <f t="shared" si="2"/>
        <v/>
      </c>
      <c r="I52" s="481" t="str">
        <f t="shared" si="2"/>
        <v/>
      </c>
      <c r="J52" s="481" t="str">
        <f t="shared" si="2"/>
        <v/>
      </c>
      <c r="K52" s="481" t="str">
        <f t="shared" si="2"/>
        <v/>
      </c>
    </row>
    <row r="53" spans="3:11" x14ac:dyDescent="0.25">
      <c r="C53" t="s">
        <v>1111</v>
      </c>
      <c r="D53" s="481" t="str">
        <f>IF(D28="","",IF(ROUND(SUM(D29,D30,D31,D36),2)=ROUND(D28,2),"OK","Błąd sumy częściowej"))</f>
        <v/>
      </c>
      <c r="E53" s="481" t="str">
        <f t="shared" ref="E53:K53" si="3">IF(E28="","",IF(ROUND(SUM(E29,E30,E31,E36),2)=ROUND(E28,2),"OK","Błąd sumy częściowej"))</f>
        <v/>
      </c>
      <c r="F53" s="481" t="str">
        <f t="shared" si="3"/>
        <v/>
      </c>
      <c r="G53" s="481" t="str">
        <f t="shared" si="3"/>
        <v/>
      </c>
      <c r="H53" s="481" t="str">
        <f t="shared" si="3"/>
        <v/>
      </c>
      <c r="I53" s="481" t="str">
        <f t="shared" si="3"/>
        <v/>
      </c>
      <c r="J53" s="481" t="str">
        <f t="shared" si="3"/>
        <v/>
      </c>
      <c r="K53" s="481" t="str">
        <f t="shared" si="3"/>
        <v/>
      </c>
    </row>
    <row r="54" spans="3:11" x14ac:dyDescent="0.25">
      <c r="C54" t="s">
        <v>1121</v>
      </c>
      <c r="D54" s="481" t="str">
        <f>IF(D37="","",IF(ROUND(SUM(D38:D47),2)=ROUND(D37,2),"OK","Błąd sumy częściowej"))</f>
        <v/>
      </c>
      <c r="E54" s="481" t="str">
        <f t="shared" ref="E54:K54" si="4">IF(E37="","",IF(ROUND(SUM(E38:E47),2)=ROUND(E37,2),"OK","Błąd sumy częściowej"))</f>
        <v/>
      </c>
      <c r="F54" s="481" t="str">
        <f t="shared" si="4"/>
        <v/>
      </c>
      <c r="G54" s="481" t="str">
        <f t="shared" si="4"/>
        <v/>
      </c>
      <c r="H54" s="481" t="str">
        <f t="shared" si="4"/>
        <v/>
      </c>
      <c r="I54" s="481" t="str">
        <f t="shared" si="4"/>
        <v/>
      </c>
      <c r="J54" s="481" t="str">
        <f t="shared" si="4"/>
        <v/>
      </c>
      <c r="K54" s="481" t="str">
        <f t="shared" si="4"/>
        <v/>
      </c>
    </row>
    <row r="55" spans="3:11" x14ac:dyDescent="0.25">
      <c r="C55" t="s">
        <v>1132</v>
      </c>
      <c r="D55" s="481" t="str">
        <f>IF(D48="","",IF(ROUND(SUM(D7,D16,D28,D37),2)=ROUND(D48,2),"OK","Błąd sumy częściowej"))</f>
        <v/>
      </c>
      <c r="E55" s="481" t="str">
        <f t="shared" ref="E55:K55" si="5">IF(E48="","",IF(ROUND(SUM(E7,E16,E28,E37),2)=ROUND(E48,2),"OK","Błąd sumy częściowej"))</f>
        <v/>
      </c>
      <c r="F55" s="481" t="str">
        <f t="shared" si="5"/>
        <v/>
      </c>
      <c r="G55" s="481" t="str">
        <f t="shared" si="5"/>
        <v/>
      </c>
      <c r="H55" s="481" t="str">
        <f t="shared" si="5"/>
        <v/>
      </c>
      <c r="I55" s="481" t="str">
        <f t="shared" si="5"/>
        <v/>
      </c>
      <c r="J55" s="481" t="str">
        <f t="shared" si="5"/>
        <v/>
      </c>
      <c r="K55" s="481" t="str">
        <f t="shared" si="5"/>
        <v/>
      </c>
    </row>
    <row r="57" spans="3:11" x14ac:dyDescent="0.25">
      <c r="C57" s="14" t="s">
        <v>1852</v>
      </c>
      <c r="D57" s="481" t="str">
        <f>IF(COUNTBLANK(L7:L48)=42,"",IF(AND(COUNTIF(L7:L48,"Weryfikacja wiersza OK")=42,COUNTIF(D51:K55,"OK")=40),"Arkusz jest zwalidowany poprawnie","Arkusz jest niepoprawny"))</f>
        <v/>
      </c>
    </row>
  </sheetData>
  <mergeCells count="3">
    <mergeCell ref="B4:C6"/>
    <mergeCell ref="D4:D5"/>
    <mergeCell ref="E4:K4"/>
  </mergeCells>
  <conditionalFormatting sqref="L7:L48">
    <cfRule type="containsText" dxfId="53" priority="4" operator="containsText" text="Weryfikacja wiersza OK">
      <formula>NOT(ISERROR(SEARCH("Weryfikacja wiersza OK",L7)))</formula>
    </cfRule>
  </conditionalFormatting>
  <conditionalFormatting sqref="D51:K55">
    <cfRule type="containsText" dxfId="52" priority="3" operator="containsText" text="OK">
      <formula>NOT(ISERROR(SEARCH("OK",D51)))</formula>
    </cfRule>
  </conditionalFormatting>
  <conditionalFormatting sqref="D57">
    <cfRule type="containsText" dxfId="51" priority="1" operator="containsText" text="Arkusz jest zwalidowany poprawnie">
      <formula>NOT(ISERROR(SEARCH("Arkusz jest zwalidowany poprawnie",D57)))</formula>
    </cfRule>
  </conditionalFormatting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7"/>
  <sheetViews>
    <sheetView topLeftCell="A26" zoomScale="80" zoomScaleNormal="80" workbookViewId="0">
      <selection activeCell="K48" sqref="D7:K48"/>
    </sheetView>
  </sheetViews>
  <sheetFormatPr defaultRowHeight="15" x14ac:dyDescent="0.25"/>
  <cols>
    <col min="2" max="2" width="11.85546875" bestFit="1" customWidth="1"/>
    <col min="3" max="3" width="55" customWidth="1"/>
    <col min="4" max="11" width="13.5703125" customWidth="1"/>
  </cols>
  <sheetData>
    <row r="1" spans="2:12" ht="15.75" x14ac:dyDescent="0.25">
      <c r="B1" s="1" t="s">
        <v>1</v>
      </c>
      <c r="I1" s="2" t="s">
        <v>1606</v>
      </c>
    </row>
    <row r="2" spans="2:12" x14ac:dyDescent="0.25">
      <c r="B2" s="234" t="s">
        <v>1176</v>
      </c>
      <c r="C2" s="234"/>
      <c r="D2" s="234"/>
      <c r="E2" s="234"/>
      <c r="F2" s="234"/>
      <c r="G2" s="234"/>
      <c r="H2" s="234"/>
      <c r="I2" s="234"/>
      <c r="J2" s="234"/>
      <c r="K2" s="234"/>
    </row>
    <row r="3" spans="2:12" ht="15.75" thickBot="1" x14ac:dyDescent="0.3">
      <c r="B3" s="234"/>
      <c r="C3" s="234"/>
      <c r="D3" s="234"/>
      <c r="E3" s="234"/>
      <c r="F3" s="234"/>
      <c r="G3" s="234"/>
      <c r="H3" s="234"/>
      <c r="I3" s="234"/>
      <c r="J3" s="234"/>
      <c r="K3" s="234"/>
    </row>
    <row r="4" spans="2:12" x14ac:dyDescent="0.25">
      <c r="B4" s="988"/>
      <c r="C4" s="989"/>
      <c r="D4" s="1008" t="s">
        <v>87</v>
      </c>
      <c r="E4" s="942" t="s">
        <v>1134</v>
      </c>
      <c r="F4" s="942"/>
      <c r="G4" s="942"/>
      <c r="H4" s="942"/>
      <c r="I4" s="942"/>
      <c r="J4" s="942"/>
      <c r="K4" s="939"/>
    </row>
    <row r="5" spans="2:12" ht="45" x14ac:dyDescent="0.25">
      <c r="B5" s="990"/>
      <c r="C5" s="991"/>
      <c r="D5" s="1009"/>
      <c r="E5" s="721" t="s">
        <v>89</v>
      </c>
      <c r="F5" s="721" t="s">
        <v>90</v>
      </c>
      <c r="G5" s="721" t="s">
        <v>893</v>
      </c>
      <c r="H5" s="721" t="s">
        <v>894</v>
      </c>
      <c r="I5" s="721" t="s">
        <v>895</v>
      </c>
      <c r="J5" s="721" t="s">
        <v>1089</v>
      </c>
      <c r="K5" s="722" t="s">
        <v>1056</v>
      </c>
    </row>
    <row r="6" spans="2:12" ht="15.75" thickBot="1" x14ac:dyDescent="0.3">
      <c r="B6" s="992"/>
      <c r="C6" s="993"/>
      <c r="D6" s="723" t="s">
        <v>126</v>
      </c>
      <c r="E6" s="608" t="s">
        <v>127</v>
      </c>
      <c r="F6" s="724" t="s">
        <v>128</v>
      </c>
      <c r="G6" s="724" t="s">
        <v>129</v>
      </c>
      <c r="H6" s="724" t="s">
        <v>134</v>
      </c>
      <c r="I6" s="724" t="s">
        <v>130</v>
      </c>
      <c r="J6" s="724" t="s">
        <v>195</v>
      </c>
      <c r="K6" s="725" t="s">
        <v>196</v>
      </c>
    </row>
    <row r="7" spans="2:12" x14ac:dyDescent="0.25">
      <c r="B7" s="570" t="s">
        <v>1135</v>
      </c>
      <c r="C7" s="565" t="s">
        <v>92</v>
      </c>
      <c r="D7" s="547"/>
      <c r="E7" s="547"/>
      <c r="F7" s="547"/>
      <c r="G7" s="547"/>
      <c r="H7" s="547"/>
      <c r="I7" s="547"/>
      <c r="J7" s="547"/>
      <c r="K7" s="547"/>
      <c r="L7" s="136" t="str">
        <f>IF(COUNTBLANK(D7:K7)=8,"",IF(COUNTBLANK(D7:K7)=0, "Weryfikacja wiersza OK", "Należy wypełnić wszystkie pola w bieżącym wierszu"))</f>
        <v/>
      </c>
    </row>
    <row r="8" spans="2:12" x14ac:dyDescent="0.25">
      <c r="B8" s="521" t="s">
        <v>1136</v>
      </c>
      <c r="C8" s="526" t="s">
        <v>55</v>
      </c>
      <c r="D8" s="548"/>
      <c r="E8" s="548"/>
      <c r="F8" s="548"/>
      <c r="G8" s="548"/>
      <c r="H8" s="548"/>
      <c r="I8" s="548"/>
      <c r="J8" s="548"/>
      <c r="K8" s="548"/>
      <c r="L8" s="136" t="str">
        <f t="shared" ref="L8:L48" si="0">IF(COUNTBLANK(D8:K8)=8,"",IF(COUNTBLANK(D8:K8)=0, "Weryfikacja wiersza OK", "Należy wypełnić wszystkie pola w bieżącym wierszu"))</f>
        <v/>
      </c>
    </row>
    <row r="9" spans="2:12" x14ac:dyDescent="0.25">
      <c r="B9" s="521" t="s">
        <v>1137</v>
      </c>
      <c r="C9" s="526" t="s">
        <v>56</v>
      </c>
      <c r="D9" s="548"/>
      <c r="E9" s="548"/>
      <c r="F9" s="548"/>
      <c r="G9" s="548"/>
      <c r="H9" s="548"/>
      <c r="I9" s="548"/>
      <c r="J9" s="548"/>
      <c r="K9" s="548"/>
      <c r="L9" s="136" t="str">
        <f t="shared" si="0"/>
        <v/>
      </c>
    </row>
    <row r="10" spans="2:12" x14ac:dyDescent="0.25">
      <c r="B10" s="521" t="s">
        <v>1138</v>
      </c>
      <c r="C10" s="526" t="s">
        <v>57</v>
      </c>
      <c r="D10" s="548"/>
      <c r="E10" s="548"/>
      <c r="F10" s="548"/>
      <c r="G10" s="548"/>
      <c r="H10" s="548"/>
      <c r="I10" s="548"/>
      <c r="J10" s="548"/>
      <c r="K10" s="548"/>
      <c r="L10" s="136" t="str">
        <f t="shared" si="0"/>
        <v/>
      </c>
    </row>
    <row r="11" spans="2:12" x14ac:dyDescent="0.25">
      <c r="B11" s="521" t="s">
        <v>1139</v>
      </c>
      <c r="C11" s="526" t="s">
        <v>58</v>
      </c>
      <c r="D11" s="548"/>
      <c r="E11" s="548"/>
      <c r="F11" s="548"/>
      <c r="G11" s="548"/>
      <c r="H11" s="548"/>
      <c r="I11" s="548"/>
      <c r="J11" s="548"/>
      <c r="K11" s="548"/>
      <c r="L11" s="136" t="str">
        <f t="shared" si="0"/>
        <v/>
      </c>
    </row>
    <row r="12" spans="2:12" x14ac:dyDescent="0.25">
      <c r="B12" s="521" t="s">
        <v>1140</v>
      </c>
      <c r="C12" s="526" t="s">
        <v>60</v>
      </c>
      <c r="D12" s="548"/>
      <c r="E12" s="548"/>
      <c r="F12" s="548"/>
      <c r="G12" s="548"/>
      <c r="H12" s="548"/>
      <c r="I12" s="548"/>
      <c r="J12" s="548"/>
      <c r="K12" s="548"/>
      <c r="L12" s="136" t="str">
        <f t="shared" si="0"/>
        <v/>
      </c>
    </row>
    <row r="13" spans="2:12" ht="30" x14ac:dyDescent="0.25">
      <c r="B13" s="521" t="s">
        <v>1141</v>
      </c>
      <c r="C13" s="526" t="s">
        <v>59</v>
      </c>
      <c r="D13" s="548"/>
      <c r="E13" s="548"/>
      <c r="F13" s="548"/>
      <c r="G13" s="548"/>
      <c r="H13" s="548"/>
      <c r="I13" s="548"/>
      <c r="J13" s="548"/>
      <c r="K13" s="548"/>
      <c r="L13" s="136" t="str">
        <f t="shared" si="0"/>
        <v/>
      </c>
    </row>
    <row r="14" spans="2:12" x14ac:dyDescent="0.25">
      <c r="B14" s="521" t="s">
        <v>1142</v>
      </c>
      <c r="C14" s="526" t="s">
        <v>48</v>
      </c>
      <c r="D14" s="548"/>
      <c r="E14" s="548"/>
      <c r="F14" s="548"/>
      <c r="G14" s="548"/>
      <c r="H14" s="548"/>
      <c r="I14" s="548"/>
      <c r="J14" s="548"/>
      <c r="K14" s="548"/>
      <c r="L14" s="136" t="str">
        <f t="shared" si="0"/>
        <v/>
      </c>
    </row>
    <row r="15" spans="2:12" x14ac:dyDescent="0.25">
      <c r="B15" s="612" t="s">
        <v>1143</v>
      </c>
      <c r="C15" s="589" t="s">
        <v>33</v>
      </c>
      <c r="D15" s="603"/>
      <c r="E15" s="603"/>
      <c r="F15" s="603"/>
      <c r="G15" s="603"/>
      <c r="H15" s="603"/>
      <c r="I15" s="603"/>
      <c r="J15" s="603"/>
      <c r="K15" s="603"/>
      <c r="L15" s="136" t="str">
        <f t="shared" si="0"/>
        <v/>
      </c>
    </row>
    <row r="16" spans="2:12" x14ac:dyDescent="0.25">
      <c r="B16" s="815" t="s">
        <v>1144</v>
      </c>
      <c r="C16" s="813" t="s">
        <v>837</v>
      </c>
      <c r="D16" s="814"/>
      <c r="E16" s="814"/>
      <c r="F16" s="814"/>
      <c r="G16" s="814"/>
      <c r="H16" s="814"/>
      <c r="I16" s="814"/>
      <c r="J16" s="814"/>
      <c r="K16" s="814"/>
      <c r="L16" s="136" t="str">
        <f t="shared" si="0"/>
        <v/>
      </c>
    </row>
    <row r="17" spans="2:12" x14ac:dyDescent="0.25">
      <c r="B17" s="521" t="s">
        <v>1145</v>
      </c>
      <c r="C17" s="526" t="s">
        <v>55</v>
      </c>
      <c r="D17" s="548"/>
      <c r="E17" s="548"/>
      <c r="F17" s="548"/>
      <c r="G17" s="548"/>
      <c r="H17" s="548"/>
      <c r="I17" s="548"/>
      <c r="J17" s="548"/>
      <c r="K17" s="548"/>
      <c r="L17" s="136" t="str">
        <f t="shared" si="0"/>
        <v/>
      </c>
    </row>
    <row r="18" spans="2:12" x14ac:dyDescent="0.25">
      <c r="B18" s="521" t="s">
        <v>1146</v>
      </c>
      <c r="C18" s="526" t="s">
        <v>56</v>
      </c>
      <c r="D18" s="548"/>
      <c r="E18" s="548"/>
      <c r="F18" s="548"/>
      <c r="G18" s="548"/>
      <c r="H18" s="548"/>
      <c r="I18" s="548"/>
      <c r="J18" s="548"/>
      <c r="K18" s="548"/>
      <c r="L18" s="136" t="str">
        <f t="shared" si="0"/>
        <v/>
      </c>
    </row>
    <row r="19" spans="2:12" x14ac:dyDescent="0.25">
      <c r="B19" s="521" t="s">
        <v>1147</v>
      </c>
      <c r="C19" s="526" t="s">
        <v>57</v>
      </c>
      <c r="D19" s="548"/>
      <c r="E19" s="548"/>
      <c r="F19" s="548"/>
      <c r="G19" s="548"/>
      <c r="H19" s="548"/>
      <c r="I19" s="548"/>
      <c r="J19" s="548"/>
      <c r="K19" s="548"/>
      <c r="L19" s="136" t="str">
        <f t="shared" si="0"/>
        <v/>
      </c>
    </row>
    <row r="20" spans="2:12" x14ac:dyDescent="0.25">
      <c r="B20" s="521" t="s">
        <v>1148</v>
      </c>
      <c r="C20" s="526" t="s">
        <v>58</v>
      </c>
      <c r="D20" s="548"/>
      <c r="E20" s="548"/>
      <c r="F20" s="548"/>
      <c r="G20" s="548"/>
      <c r="H20" s="548"/>
      <c r="I20" s="548"/>
      <c r="J20" s="548"/>
      <c r="K20" s="548"/>
      <c r="L20" s="136" t="str">
        <f t="shared" si="0"/>
        <v/>
      </c>
    </row>
    <row r="21" spans="2:12" x14ac:dyDescent="0.25">
      <c r="B21" s="521" t="s">
        <v>1149</v>
      </c>
      <c r="C21" s="526" t="s">
        <v>60</v>
      </c>
      <c r="D21" s="548"/>
      <c r="E21" s="548"/>
      <c r="F21" s="548"/>
      <c r="G21" s="548"/>
      <c r="H21" s="548"/>
      <c r="I21" s="548"/>
      <c r="J21" s="548"/>
      <c r="K21" s="548"/>
      <c r="L21" s="136" t="str">
        <f t="shared" si="0"/>
        <v/>
      </c>
    </row>
    <row r="22" spans="2:12" ht="30" x14ac:dyDescent="0.25">
      <c r="B22" s="521" t="s">
        <v>1150</v>
      </c>
      <c r="C22" s="526" t="s">
        <v>59</v>
      </c>
      <c r="D22" s="548"/>
      <c r="E22" s="548"/>
      <c r="F22" s="548"/>
      <c r="G22" s="548"/>
      <c r="H22" s="548"/>
      <c r="I22" s="548"/>
      <c r="J22" s="548"/>
      <c r="K22" s="548"/>
      <c r="L22" s="136" t="str">
        <f t="shared" si="0"/>
        <v/>
      </c>
    </row>
    <row r="23" spans="2:12" x14ac:dyDescent="0.25">
      <c r="B23" s="521" t="s">
        <v>1151</v>
      </c>
      <c r="C23" s="526" t="s">
        <v>76</v>
      </c>
      <c r="D23" s="548"/>
      <c r="E23" s="548"/>
      <c r="F23" s="548"/>
      <c r="G23" s="548"/>
      <c r="H23" s="548"/>
      <c r="I23" s="548"/>
      <c r="J23" s="548"/>
      <c r="K23" s="548"/>
      <c r="L23" s="136" t="str">
        <f t="shared" si="0"/>
        <v/>
      </c>
    </row>
    <row r="24" spans="2:12" x14ac:dyDescent="0.25">
      <c r="B24" s="521" t="s">
        <v>1152</v>
      </c>
      <c r="C24" s="584" t="s">
        <v>846</v>
      </c>
      <c r="D24" s="548"/>
      <c r="E24" s="548"/>
      <c r="F24" s="548"/>
      <c r="G24" s="548"/>
      <c r="H24" s="548"/>
      <c r="I24" s="548"/>
      <c r="J24" s="548"/>
      <c r="K24" s="548"/>
      <c r="L24" s="136" t="str">
        <f t="shared" si="0"/>
        <v/>
      </c>
    </row>
    <row r="25" spans="2:12" x14ac:dyDescent="0.25">
      <c r="B25" s="521" t="s">
        <v>1153</v>
      </c>
      <c r="C25" s="584" t="s">
        <v>848</v>
      </c>
      <c r="D25" s="548"/>
      <c r="E25" s="548"/>
      <c r="F25" s="548"/>
      <c r="G25" s="548"/>
      <c r="H25" s="548"/>
      <c r="I25" s="548"/>
      <c r="J25" s="548"/>
      <c r="K25" s="548"/>
      <c r="L25" s="136" t="str">
        <f t="shared" si="0"/>
        <v/>
      </c>
    </row>
    <row r="26" spans="2:12" x14ac:dyDescent="0.25">
      <c r="B26" s="521" t="s">
        <v>1154</v>
      </c>
      <c r="C26" s="526" t="s">
        <v>256</v>
      </c>
      <c r="D26" s="548"/>
      <c r="E26" s="548"/>
      <c r="F26" s="548"/>
      <c r="G26" s="548"/>
      <c r="H26" s="548"/>
      <c r="I26" s="548"/>
      <c r="J26" s="548"/>
      <c r="K26" s="548"/>
      <c r="L26" s="136" t="str">
        <f t="shared" si="0"/>
        <v/>
      </c>
    </row>
    <row r="27" spans="2:12" x14ac:dyDescent="0.25">
      <c r="B27" s="612" t="s">
        <v>1155</v>
      </c>
      <c r="C27" s="589" t="s">
        <v>33</v>
      </c>
      <c r="D27" s="603"/>
      <c r="E27" s="603"/>
      <c r="F27" s="603"/>
      <c r="G27" s="603"/>
      <c r="H27" s="603"/>
      <c r="I27" s="603"/>
      <c r="J27" s="603"/>
      <c r="K27" s="603"/>
      <c r="L27" s="136" t="str">
        <f t="shared" si="0"/>
        <v/>
      </c>
    </row>
    <row r="28" spans="2:12" x14ac:dyDescent="0.25">
      <c r="B28" s="815" t="s">
        <v>1156</v>
      </c>
      <c r="C28" s="813" t="s">
        <v>107</v>
      </c>
      <c r="D28" s="814"/>
      <c r="E28" s="814"/>
      <c r="F28" s="814"/>
      <c r="G28" s="814"/>
      <c r="H28" s="814"/>
      <c r="I28" s="814"/>
      <c r="J28" s="814"/>
      <c r="K28" s="814"/>
      <c r="L28" s="136" t="str">
        <f t="shared" si="0"/>
        <v/>
      </c>
    </row>
    <row r="29" spans="2:12" x14ac:dyDescent="0.25">
      <c r="B29" s="521" t="s">
        <v>1157</v>
      </c>
      <c r="C29" s="526" t="s">
        <v>80</v>
      </c>
      <c r="D29" s="628"/>
      <c r="E29" s="628"/>
      <c r="F29" s="628"/>
      <c r="G29" s="628"/>
      <c r="H29" s="628"/>
      <c r="I29" s="628"/>
      <c r="J29" s="628"/>
      <c r="K29" s="628"/>
      <c r="L29" s="136" t="str">
        <f t="shared" si="0"/>
        <v/>
      </c>
    </row>
    <row r="30" spans="2:12" x14ac:dyDescent="0.25">
      <c r="B30" s="521" t="s">
        <v>1158</v>
      </c>
      <c r="C30" s="526" t="s">
        <v>255</v>
      </c>
      <c r="D30" s="548"/>
      <c r="E30" s="548"/>
      <c r="F30" s="548"/>
      <c r="G30" s="548"/>
      <c r="H30" s="548"/>
      <c r="I30" s="548"/>
      <c r="J30" s="548"/>
      <c r="K30" s="548"/>
      <c r="L30" s="136" t="str">
        <f t="shared" si="0"/>
        <v/>
      </c>
    </row>
    <row r="31" spans="2:12" x14ac:dyDescent="0.25">
      <c r="B31" s="521" t="s">
        <v>1159</v>
      </c>
      <c r="C31" s="526" t="s">
        <v>76</v>
      </c>
      <c r="D31" s="548"/>
      <c r="E31" s="548"/>
      <c r="F31" s="548"/>
      <c r="G31" s="548"/>
      <c r="H31" s="548"/>
      <c r="I31" s="548"/>
      <c r="J31" s="548"/>
      <c r="K31" s="548"/>
      <c r="L31" s="136" t="str">
        <f t="shared" si="0"/>
        <v/>
      </c>
    </row>
    <row r="32" spans="2:12" x14ac:dyDescent="0.25">
      <c r="B32" s="521" t="s">
        <v>1160</v>
      </c>
      <c r="C32" s="584" t="s">
        <v>846</v>
      </c>
      <c r="D32" s="548"/>
      <c r="E32" s="548"/>
      <c r="F32" s="548"/>
      <c r="G32" s="548"/>
      <c r="H32" s="548"/>
      <c r="I32" s="548"/>
      <c r="J32" s="548"/>
      <c r="K32" s="548"/>
      <c r="L32" s="136" t="str">
        <f t="shared" si="0"/>
        <v/>
      </c>
    </row>
    <row r="33" spans="2:12" x14ac:dyDescent="0.25">
      <c r="B33" s="521" t="s">
        <v>1161</v>
      </c>
      <c r="C33" s="584" t="s">
        <v>848</v>
      </c>
      <c r="D33" s="548"/>
      <c r="E33" s="548"/>
      <c r="F33" s="548"/>
      <c r="G33" s="548"/>
      <c r="H33" s="548"/>
      <c r="I33" s="548"/>
      <c r="J33" s="548"/>
      <c r="K33" s="548"/>
      <c r="L33" s="136" t="str">
        <f t="shared" si="0"/>
        <v/>
      </c>
    </row>
    <row r="34" spans="2:12" ht="30" x14ac:dyDescent="0.25">
      <c r="B34" s="521" t="s">
        <v>1162</v>
      </c>
      <c r="C34" s="797" t="s">
        <v>1118</v>
      </c>
      <c r="D34" s="548"/>
      <c r="E34" s="548"/>
      <c r="F34" s="548"/>
      <c r="G34" s="548"/>
      <c r="H34" s="548"/>
      <c r="I34" s="548"/>
      <c r="J34" s="548"/>
      <c r="K34" s="548"/>
      <c r="L34" s="136" t="str">
        <f t="shared" si="0"/>
        <v/>
      </c>
    </row>
    <row r="35" spans="2:12" ht="30" x14ac:dyDescent="0.25">
      <c r="B35" s="521" t="s">
        <v>1163</v>
      </c>
      <c r="C35" s="797" t="s">
        <v>1120</v>
      </c>
      <c r="D35" s="548"/>
      <c r="E35" s="548"/>
      <c r="F35" s="548"/>
      <c r="G35" s="548"/>
      <c r="H35" s="548"/>
      <c r="I35" s="548"/>
      <c r="J35" s="548"/>
      <c r="K35" s="548"/>
      <c r="L35" s="136" t="str">
        <f t="shared" si="0"/>
        <v/>
      </c>
    </row>
    <row r="36" spans="2:12" x14ac:dyDescent="0.25">
      <c r="B36" s="612" t="s">
        <v>1177</v>
      </c>
      <c r="C36" s="589" t="s">
        <v>33</v>
      </c>
      <c r="D36" s="603"/>
      <c r="E36" s="603"/>
      <c r="F36" s="603"/>
      <c r="G36" s="603"/>
      <c r="H36" s="603"/>
      <c r="I36" s="603"/>
      <c r="J36" s="603"/>
      <c r="K36" s="603"/>
      <c r="L36" s="136" t="str">
        <f t="shared" si="0"/>
        <v/>
      </c>
    </row>
    <row r="37" spans="2:12" x14ac:dyDescent="0.25">
      <c r="B37" s="815" t="s">
        <v>1164</v>
      </c>
      <c r="C37" s="813" t="s">
        <v>568</v>
      </c>
      <c r="D37" s="814"/>
      <c r="E37" s="814"/>
      <c r="F37" s="814"/>
      <c r="G37" s="814"/>
      <c r="H37" s="814"/>
      <c r="I37" s="814"/>
      <c r="J37" s="814"/>
      <c r="K37" s="814"/>
      <c r="L37" s="136" t="str">
        <f t="shared" si="0"/>
        <v/>
      </c>
    </row>
    <row r="38" spans="2:12" x14ac:dyDescent="0.25">
      <c r="B38" s="521" t="s">
        <v>1165</v>
      </c>
      <c r="C38" s="526" t="s">
        <v>55</v>
      </c>
      <c r="D38" s="548"/>
      <c r="E38" s="548"/>
      <c r="F38" s="548"/>
      <c r="G38" s="548"/>
      <c r="H38" s="548"/>
      <c r="I38" s="548"/>
      <c r="J38" s="548"/>
      <c r="K38" s="548"/>
      <c r="L38" s="136" t="str">
        <f t="shared" si="0"/>
        <v/>
      </c>
    </row>
    <row r="39" spans="2:12" x14ac:dyDescent="0.25">
      <c r="B39" s="521" t="s">
        <v>1166</v>
      </c>
      <c r="C39" s="526" t="s">
        <v>56</v>
      </c>
      <c r="D39" s="548"/>
      <c r="E39" s="548"/>
      <c r="F39" s="548"/>
      <c r="G39" s="548"/>
      <c r="H39" s="548"/>
      <c r="I39" s="548"/>
      <c r="J39" s="548"/>
      <c r="K39" s="548"/>
      <c r="L39" s="136" t="str">
        <f t="shared" si="0"/>
        <v/>
      </c>
    </row>
    <row r="40" spans="2:12" x14ac:dyDescent="0.25">
      <c r="B40" s="521" t="s">
        <v>1167</v>
      </c>
      <c r="C40" s="526" t="s">
        <v>57</v>
      </c>
      <c r="D40" s="548"/>
      <c r="E40" s="548"/>
      <c r="F40" s="548"/>
      <c r="G40" s="548"/>
      <c r="H40" s="548"/>
      <c r="I40" s="548"/>
      <c r="J40" s="548"/>
      <c r="K40" s="548"/>
      <c r="L40" s="136" t="str">
        <f t="shared" si="0"/>
        <v/>
      </c>
    </row>
    <row r="41" spans="2:12" x14ac:dyDescent="0.25">
      <c r="B41" s="521" t="s">
        <v>1168</v>
      </c>
      <c r="C41" s="526" t="s">
        <v>58</v>
      </c>
      <c r="D41" s="548"/>
      <c r="E41" s="548"/>
      <c r="F41" s="548"/>
      <c r="G41" s="548"/>
      <c r="H41" s="548"/>
      <c r="I41" s="548"/>
      <c r="J41" s="548"/>
      <c r="K41" s="548"/>
      <c r="L41" s="136" t="str">
        <f t="shared" si="0"/>
        <v/>
      </c>
    </row>
    <row r="42" spans="2:12" x14ac:dyDescent="0.25">
      <c r="B42" s="521" t="s">
        <v>1169</v>
      </c>
      <c r="C42" s="526" t="s">
        <v>60</v>
      </c>
      <c r="D42" s="548"/>
      <c r="E42" s="548"/>
      <c r="F42" s="548"/>
      <c r="G42" s="548"/>
      <c r="H42" s="548"/>
      <c r="I42" s="548"/>
      <c r="J42" s="548"/>
      <c r="K42" s="548"/>
      <c r="L42" s="136" t="str">
        <f t="shared" si="0"/>
        <v/>
      </c>
    </row>
    <row r="43" spans="2:12" ht="30" x14ac:dyDescent="0.25">
      <c r="B43" s="521" t="s">
        <v>1170</v>
      </c>
      <c r="C43" s="526" t="s">
        <v>59</v>
      </c>
      <c r="D43" s="548"/>
      <c r="E43" s="548"/>
      <c r="F43" s="548"/>
      <c r="G43" s="548"/>
      <c r="H43" s="548"/>
      <c r="I43" s="548"/>
      <c r="J43" s="548"/>
      <c r="K43" s="548"/>
      <c r="L43" s="136" t="str">
        <f t="shared" si="0"/>
        <v/>
      </c>
    </row>
    <row r="44" spans="2:12" x14ac:dyDescent="0.25">
      <c r="B44" s="521" t="s">
        <v>1171</v>
      </c>
      <c r="C44" s="526" t="s">
        <v>80</v>
      </c>
      <c r="D44" s="548"/>
      <c r="E44" s="548"/>
      <c r="F44" s="548"/>
      <c r="G44" s="548"/>
      <c r="H44" s="548"/>
      <c r="I44" s="548"/>
      <c r="J44" s="548"/>
      <c r="K44" s="548"/>
      <c r="L44" s="136" t="str">
        <f t="shared" si="0"/>
        <v/>
      </c>
    </row>
    <row r="45" spans="2:12" x14ac:dyDescent="0.25">
      <c r="B45" s="521" t="s">
        <v>1172</v>
      </c>
      <c r="C45" s="526" t="s">
        <v>255</v>
      </c>
      <c r="D45" s="548"/>
      <c r="E45" s="548"/>
      <c r="F45" s="548"/>
      <c r="G45" s="548"/>
      <c r="H45" s="548"/>
      <c r="I45" s="548"/>
      <c r="J45" s="548"/>
      <c r="K45" s="548"/>
      <c r="L45" s="136" t="str">
        <f t="shared" si="0"/>
        <v/>
      </c>
    </row>
    <row r="46" spans="2:12" x14ac:dyDescent="0.25">
      <c r="B46" s="521" t="s">
        <v>1173</v>
      </c>
      <c r="C46" s="526" t="s">
        <v>76</v>
      </c>
      <c r="D46" s="548"/>
      <c r="E46" s="548"/>
      <c r="F46" s="548"/>
      <c r="G46" s="548"/>
      <c r="H46" s="548"/>
      <c r="I46" s="548"/>
      <c r="J46" s="548"/>
      <c r="K46" s="548"/>
      <c r="L46" s="136" t="str">
        <f t="shared" si="0"/>
        <v/>
      </c>
    </row>
    <row r="47" spans="2:12" ht="15.75" thickBot="1" x14ac:dyDescent="0.3">
      <c r="B47" s="612" t="s">
        <v>1174</v>
      </c>
      <c r="C47" s="589" t="s">
        <v>33</v>
      </c>
      <c r="D47" s="603"/>
      <c r="E47" s="603"/>
      <c r="F47" s="603"/>
      <c r="G47" s="603"/>
      <c r="H47" s="603"/>
      <c r="I47" s="603"/>
      <c r="J47" s="603"/>
      <c r="K47" s="603"/>
      <c r="L47" s="136" t="str">
        <f t="shared" si="0"/>
        <v/>
      </c>
    </row>
    <row r="48" spans="2:12" ht="15.75" thickBot="1" x14ac:dyDescent="0.3">
      <c r="B48" s="825" t="s">
        <v>1175</v>
      </c>
      <c r="C48" s="631" t="s">
        <v>84</v>
      </c>
      <c r="D48" s="738"/>
      <c r="E48" s="738"/>
      <c r="F48" s="738"/>
      <c r="G48" s="738"/>
      <c r="H48" s="738"/>
      <c r="I48" s="738"/>
      <c r="J48" s="738"/>
      <c r="K48" s="738"/>
      <c r="L48" s="136" t="str">
        <f t="shared" si="0"/>
        <v/>
      </c>
    </row>
    <row r="50" spans="3:11" x14ac:dyDescent="0.25">
      <c r="C50" s="2" t="s">
        <v>1827</v>
      </c>
    </row>
    <row r="51" spans="3:11" x14ac:dyDescent="0.25">
      <c r="C51" t="s">
        <v>1135</v>
      </c>
      <c r="D51" s="481" t="str">
        <f>IF(D7="","",IF(ROUND(SUM(D8:D15),2)=ROUND(D7,2),"OK","Błąd sumy częściowej"))</f>
        <v/>
      </c>
      <c r="E51" s="481" t="str">
        <f t="shared" ref="E51:K51" si="1">IF(E7="","",IF(ROUND(SUM(E8:E15),2)=ROUND(E7,2),"OK","Błąd sumy częściowej"))</f>
        <v/>
      </c>
      <c r="F51" s="481" t="str">
        <f t="shared" si="1"/>
        <v/>
      </c>
      <c r="G51" s="481" t="str">
        <f t="shared" si="1"/>
        <v/>
      </c>
      <c r="H51" s="481" t="str">
        <f t="shared" si="1"/>
        <v/>
      </c>
      <c r="I51" s="481" t="str">
        <f t="shared" si="1"/>
        <v/>
      </c>
      <c r="J51" s="481" t="str">
        <f t="shared" si="1"/>
        <v/>
      </c>
      <c r="K51" s="481" t="str">
        <f t="shared" si="1"/>
        <v/>
      </c>
    </row>
    <row r="52" spans="3:11" x14ac:dyDescent="0.25">
      <c r="C52" t="s">
        <v>1144</v>
      </c>
      <c r="D52" s="481" t="str">
        <f>IF(D16="","",IF(ROUND(SUM(D17,D18,D19,D20,D21,D22,D23,D26,D27),2)=ROUND(D16,2),"OK","Błąd sumy częściowej"))</f>
        <v/>
      </c>
      <c r="E52" s="481" t="str">
        <f t="shared" ref="E52:K52" si="2">IF(E16="","",IF(ROUND(SUM(E17,E18,E19,E20,E21,E22,E23,E26,E27),2)=ROUND(E16,2),"OK","Błąd sumy częściowej"))</f>
        <v/>
      </c>
      <c r="F52" s="481" t="str">
        <f t="shared" si="2"/>
        <v/>
      </c>
      <c r="G52" s="481" t="str">
        <f t="shared" si="2"/>
        <v/>
      </c>
      <c r="H52" s="481" t="str">
        <f t="shared" si="2"/>
        <v/>
      </c>
      <c r="I52" s="481" t="str">
        <f t="shared" si="2"/>
        <v/>
      </c>
      <c r="J52" s="481" t="str">
        <f t="shared" si="2"/>
        <v/>
      </c>
      <c r="K52" s="481" t="str">
        <f t="shared" si="2"/>
        <v/>
      </c>
    </row>
    <row r="53" spans="3:11" x14ac:dyDescent="0.25">
      <c r="C53" t="s">
        <v>1156</v>
      </c>
      <c r="D53" s="481" t="str">
        <f>IF(D28="","",IF(ROUND(SUM(D29,D30,D31,D36),2)=ROUND(D28,2),"OK","Błąd sumy częściowej"))</f>
        <v/>
      </c>
      <c r="E53" s="481" t="str">
        <f t="shared" ref="E53:K53" si="3">IF(E28="","",IF(ROUND(SUM(E29,E30,E31,E36),2)=ROUND(E28,2),"OK","Błąd sumy częściowej"))</f>
        <v/>
      </c>
      <c r="F53" s="481" t="str">
        <f t="shared" si="3"/>
        <v/>
      </c>
      <c r="G53" s="481" t="str">
        <f t="shared" si="3"/>
        <v/>
      </c>
      <c r="H53" s="481" t="str">
        <f t="shared" si="3"/>
        <v/>
      </c>
      <c r="I53" s="481" t="str">
        <f t="shared" si="3"/>
        <v/>
      </c>
      <c r="J53" s="481" t="str">
        <f t="shared" si="3"/>
        <v/>
      </c>
      <c r="K53" s="481" t="str">
        <f t="shared" si="3"/>
        <v/>
      </c>
    </row>
    <row r="54" spans="3:11" x14ac:dyDescent="0.25">
      <c r="C54" t="s">
        <v>1164</v>
      </c>
      <c r="D54" s="481" t="str">
        <f>IF(D37="","",IF(ROUND(SUM(D38:D47),2)=ROUND(D37,2),"OK","Błąd sumy częściowej"))</f>
        <v/>
      </c>
      <c r="E54" s="481" t="str">
        <f t="shared" ref="E54:K54" si="4">IF(E37="","",IF(ROUND(SUM(E38:E47),2)=ROUND(E37,2),"OK","Błąd sumy częściowej"))</f>
        <v/>
      </c>
      <c r="F54" s="481" t="str">
        <f t="shared" si="4"/>
        <v/>
      </c>
      <c r="G54" s="481" t="str">
        <f t="shared" si="4"/>
        <v/>
      </c>
      <c r="H54" s="481" t="str">
        <f t="shared" si="4"/>
        <v/>
      </c>
      <c r="I54" s="481" t="str">
        <f t="shared" si="4"/>
        <v/>
      </c>
      <c r="J54" s="481" t="str">
        <f t="shared" si="4"/>
        <v/>
      </c>
      <c r="K54" s="481" t="str">
        <f t="shared" si="4"/>
        <v/>
      </c>
    </row>
    <row r="55" spans="3:11" x14ac:dyDescent="0.25">
      <c r="C55" t="s">
        <v>1175</v>
      </c>
      <c r="D55" s="481" t="str">
        <f>IF(D48="","",IF(ROUND(SUM(D7,D16,D28,D37),2)=ROUND(D48,2),"OK","Błąd sumy częściowej"))</f>
        <v/>
      </c>
      <c r="E55" s="481" t="str">
        <f t="shared" ref="E55:K55" si="5">IF(E48="","",IF(ROUND(SUM(E7,E16,E28,E37),2)=ROUND(E48,2),"OK","Błąd sumy częściowej"))</f>
        <v/>
      </c>
      <c r="F55" s="481" t="str">
        <f t="shared" si="5"/>
        <v/>
      </c>
      <c r="G55" s="481" t="str">
        <f t="shared" si="5"/>
        <v/>
      </c>
      <c r="H55" s="481" t="str">
        <f t="shared" si="5"/>
        <v/>
      </c>
      <c r="I55" s="481" t="str">
        <f t="shared" si="5"/>
        <v/>
      </c>
      <c r="J55" s="481" t="str">
        <f t="shared" si="5"/>
        <v/>
      </c>
      <c r="K55" s="481" t="str">
        <f t="shared" si="5"/>
        <v/>
      </c>
    </row>
    <row r="57" spans="3:11" x14ac:dyDescent="0.25">
      <c r="C57" s="14" t="s">
        <v>1852</v>
      </c>
      <c r="D57" s="481" t="str">
        <f>IF(COUNTBLANK(L7:L48)=42,"",IF(AND(COUNTIF(L7:L48,"Weryfikacja wiersza OK")=42,COUNTIF(D51:K55,"OK")=40),"Arkusz jest zwalidowany poprawnie","Arkusz jest niepoprawny"))</f>
        <v/>
      </c>
    </row>
  </sheetData>
  <mergeCells count="3">
    <mergeCell ref="B4:C6"/>
    <mergeCell ref="D4:D5"/>
    <mergeCell ref="E4:K4"/>
  </mergeCells>
  <conditionalFormatting sqref="L7:L48">
    <cfRule type="containsText" dxfId="50" priority="3" operator="containsText" text="Weryfikacja wiersza OK">
      <formula>NOT(ISERROR(SEARCH("Weryfikacja wiersza OK",L7)))</formula>
    </cfRule>
  </conditionalFormatting>
  <conditionalFormatting sqref="D51:K55">
    <cfRule type="containsText" dxfId="49" priority="2" operator="containsText" text="OK">
      <formula>NOT(ISERROR(SEARCH("OK",D51)))</formula>
    </cfRule>
  </conditionalFormatting>
  <conditionalFormatting sqref="D57">
    <cfRule type="containsText" dxfId="48" priority="1" operator="containsText" text="Arkusz jest zwalidowany poprawnie">
      <formula>NOT(ISERROR(SEARCH("Arkusz jest zwalidowany poprawnie",D57)))</formula>
    </cfRule>
  </conditionalFormatting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1"/>
  <sheetViews>
    <sheetView workbookViewId="0">
      <selection activeCell="D6" sqref="D6:F16"/>
    </sheetView>
  </sheetViews>
  <sheetFormatPr defaultRowHeight="15" x14ac:dyDescent="0.25"/>
  <cols>
    <col min="2" max="2" width="8.140625" bestFit="1" customWidth="1"/>
    <col min="3" max="3" width="46.140625" customWidth="1"/>
    <col min="4" max="4" width="17.7109375" customWidth="1"/>
    <col min="5" max="5" width="16.5703125" customWidth="1"/>
    <col min="6" max="6" width="13.5703125" customWidth="1"/>
  </cols>
  <sheetData>
    <row r="1" spans="2:7" ht="15.75" x14ac:dyDescent="0.25">
      <c r="B1" s="1" t="s">
        <v>259</v>
      </c>
      <c r="F1" s="2" t="s">
        <v>1606</v>
      </c>
    </row>
    <row r="2" spans="2:7" x14ac:dyDescent="0.25">
      <c r="B2" t="s">
        <v>1190</v>
      </c>
    </row>
    <row r="3" spans="2:7" ht="15.75" thickBot="1" x14ac:dyDescent="0.3"/>
    <row r="4" spans="2:7" ht="45" x14ac:dyDescent="0.25">
      <c r="B4" s="988"/>
      <c r="C4" s="989"/>
      <c r="D4" s="620" t="s">
        <v>107</v>
      </c>
      <c r="E4" s="621" t="s">
        <v>1178</v>
      </c>
      <c r="F4" s="622" t="s">
        <v>869</v>
      </c>
    </row>
    <row r="5" spans="2:7" ht="15.75" thickBot="1" x14ac:dyDescent="0.3">
      <c r="B5" s="992"/>
      <c r="C5" s="993"/>
      <c r="D5" s="596" t="s">
        <v>126</v>
      </c>
      <c r="E5" s="608" t="s">
        <v>127</v>
      </c>
      <c r="F5" s="597" t="s">
        <v>128</v>
      </c>
    </row>
    <row r="6" spans="2:7" x14ac:dyDescent="0.25">
      <c r="B6" s="586" t="s">
        <v>1179</v>
      </c>
      <c r="C6" s="748" t="s">
        <v>80</v>
      </c>
      <c r="D6" s="727"/>
      <c r="E6" s="718"/>
      <c r="F6" s="719"/>
      <c r="G6" s="136" t="str">
        <f>IF(COUNTBLANK(D6:F6)=3,"",IF(COUNTBLANK(D6:F6)=0, "Weryfikacja wiersza OK", "Należy wypełnić wszystkie pola w bieżącym wierszu"))</f>
        <v/>
      </c>
    </row>
    <row r="7" spans="2:7" x14ac:dyDescent="0.25">
      <c r="B7" s="587" t="s">
        <v>1180</v>
      </c>
      <c r="C7" s="573" t="s">
        <v>255</v>
      </c>
      <c r="D7" s="548"/>
      <c r="E7" s="610"/>
      <c r="F7" s="600"/>
      <c r="G7" s="136" t="str">
        <f t="shared" ref="G7:G16" si="0">IF(COUNTBLANK(D7:F7)=3,"",IF(COUNTBLANK(D7:F7)=0, "Weryfikacja wiersza OK", "Należy wypełnić wszystkie pola w bieżącym wierszu"))</f>
        <v/>
      </c>
    </row>
    <row r="8" spans="2:7" x14ac:dyDescent="0.25">
      <c r="B8" s="587" t="s">
        <v>1181</v>
      </c>
      <c r="C8" s="573" t="s">
        <v>76</v>
      </c>
      <c r="D8" s="548"/>
      <c r="E8" s="610"/>
      <c r="F8" s="600"/>
      <c r="G8" s="136" t="str">
        <f t="shared" si="0"/>
        <v/>
      </c>
    </row>
    <row r="9" spans="2:7" x14ac:dyDescent="0.25">
      <c r="B9" s="587" t="s">
        <v>1182</v>
      </c>
      <c r="C9" s="573" t="s">
        <v>55</v>
      </c>
      <c r="D9" s="548"/>
      <c r="E9" s="610"/>
      <c r="F9" s="600"/>
      <c r="G9" s="136" t="str">
        <f t="shared" si="0"/>
        <v/>
      </c>
    </row>
    <row r="10" spans="2:7" x14ac:dyDescent="0.25">
      <c r="B10" s="587" t="s">
        <v>1183</v>
      </c>
      <c r="C10" s="573" t="s">
        <v>56</v>
      </c>
      <c r="D10" s="548"/>
      <c r="E10" s="610"/>
      <c r="F10" s="600"/>
      <c r="G10" s="136" t="str">
        <f t="shared" si="0"/>
        <v/>
      </c>
    </row>
    <row r="11" spans="2:7" x14ac:dyDescent="0.25">
      <c r="B11" s="587" t="s">
        <v>1184</v>
      </c>
      <c r="C11" s="573" t="s">
        <v>57</v>
      </c>
      <c r="D11" s="548"/>
      <c r="E11" s="610"/>
      <c r="F11" s="600"/>
      <c r="G11" s="136" t="str">
        <f t="shared" si="0"/>
        <v/>
      </c>
    </row>
    <row r="12" spans="2:7" x14ac:dyDescent="0.25">
      <c r="B12" s="587" t="s">
        <v>1185</v>
      </c>
      <c r="C12" s="573" t="s">
        <v>58</v>
      </c>
      <c r="D12" s="548"/>
      <c r="E12" s="610"/>
      <c r="F12" s="600"/>
      <c r="G12" s="136" t="str">
        <f t="shared" si="0"/>
        <v/>
      </c>
    </row>
    <row r="13" spans="2:7" x14ac:dyDescent="0.25">
      <c r="B13" s="587" t="s">
        <v>1186</v>
      </c>
      <c r="C13" s="573" t="s">
        <v>60</v>
      </c>
      <c r="D13" s="548"/>
      <c r="E13" s="610"/>
      <c r="F13" s="600"/>
      <c r="G13" s="136" t="str">
        <f t="shared" si="0"/>
        <v/>
      </c>
    </row>
    <row r="14" spans="2:7" ht="30" x14ac:dyDescent="0.25">
      <c r="B14" s="587" t="s">
        <v>1187</v>
      </c>
      <c r="C14" s="573" t="s">
        <v>59</v>
      </c>
      <c r="D14" s="548"/>
      <c r="E14" s="610"/>
      <c r="F14" s="600"/>
      <c r="G14" s="136" t="str">
        <f t="shared" si="0"/>
        <v/>
      </c>
    </row>
    <row r="15" spans="2:7" ht="15.75" thickBot="1" x14ac:dyDescent="0.3">
      <c r="B15" s="588" t="s">
        <v>1188</v>
      </c>
      <c r="C15" s="728" t="s">
        <v>33</v>
      </c>
      <c r="D15" s="603"/>
      <c r="E15" s="613"/>
      <c r="F15" s="604"/>
      <c r="G15" s="136" t="str">
        <f t="shared" si="0"/>
        <v/>
      </c>
    </row>
    <row r="16" spans="2:7" ht="15.75" thickBot="1" x14ac:dyDescent="0.3">
      <c r="B16" s="720" t="s">
        <v>1189</v>
      </c>
      <c r="C16" s="592" t="s">
        <v>84</v>
      </c>
      <c r="D16" s="605"/>
      <c r="E16" s="614"/>
      <c r="F16" s="606"/>
      <c r="G16" s="136" t="str">
        <f t="shared" si="0"/>
        <v/>
      </c>
    </row>
    <row r="18" spans="3:6" x14ac:dyDescent="0.25">
      <c r="C18" s="2" t="s">
        <v>1827</v>
      </c>
    </row>
    <row r="19" spans="3:6" x14ac:dyDescent="0.25">
      <c r="C19" t="s">
        <v>1189</v>
      </c>
      <c r="D19" s="481" t="str">
        <f>IF(D16="","",IF(ROUND(SUM(D6:D15),2)=ROUND(D16,2),"OK","Błąd sumy częściowej"))</f>
        <v/>
      </c>
      <c r="E19" s="481" t="str">
        <f t="shared" ref="E19:F19" si="1">IF(E16="","",IF(ROUND(SUM(E6:E15),2)=ROUND(E16,2),"OK","Błąd sumy częściowej"))</f>
        <v/>
      </c>
      <c r="F19" s="481" t="str">
        <f t="shared" si="1"/>
        <v/>
      </c>
    </row>
    <row r="21" spans="3:6" x14ac:dyDescent="0.25">
      <c r="C21" s="14" t="s">
        <v>1852</v>
      </c>
      <c r="D21" s="481" t="str">
        <f>IF(COUNTBLANK(G6:G16)=11,"",IF(AND(COUNTIF(G6:G16,"Weryfikacja wiersza OK")=11,COUNTIF(D19:F19,"OK")=3),"Arkusz jest zwalidowany poprawnie","Arkusz jest niepoprawny"))</f>
        <v/>
      </c>
    </row>
  </sheetData>
  <mergeCells count="1">
    <mergeCell ref="B4:C5"/>
  </mergeCells>
  <conditionalFormatting sqref="G6:G16">
    <cfRule type="containsText" dxfId="47" priority="3" operator="containsText" text="Weryfikacja wiersza OK">
      <formula>NOT(ISERROR(SEARCH("Weryfikacja wiersza OK",G6)))</formula>
    </cfRule>
  </conditionalFormatting>
  <conditionalFormatting sqref="D19:F19">
    <cfRule type="containsText" dxfId="46" priority="2" operator="containsText" text="OK">
      <formula>NOT(ISERROR(SEARCH("OK",D19)))</formula>
    </cfRule>
  </conditionalFormatting>
  <conditionalFormatting sqref="D21">
    <cfRule type="containsText" dxfId="45" priority="1" operator="containsText" text="Arkusz jest zwalidowany poprawnie">
      <formula>NOT(ISERROR(SEARCH("Arkusz jest zwalidowany poprawnie",D21)))</formula>
    </cfRule>
  </conditionalFormatting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workbookViewId="0">
      <selection activeCell="J10" sqref="J10"/>
    </sheetView>
  </sheetViews>
  <sheetFormatPr defaultRowHeight="15" x14ac:dyDescent="0.25"/>
  <cols>
    <col min="2" max="2" width="8.7109375" bestFit="1" customWidth="1"/>
    <col min="3" max="3" width="48.5703125" customWidth="1"/>
    <col min="4" max="9" width="13.7109375" customWidth="1"/>
  </cols>
  <sheetData>
    <row r="1" spans="2:10" ht="15.75" x14ac:dyDescent="0.25">
      <c r="B1" s="1" t="s">
        <v>259</v>
      </c>
      <c r="I1" s="2" t="s">
        <v>1606</v>
      </c>
    </row>
    <row r="2" spans="2:10" x14ac:dyDescent="0.25">
      <c r="B2" t="s">
        <v>1212</v>
      </c>
    </row>
    <row r="3" spans="2:10" ht="15.75" thickBot="1" x14ac:dyDescent="0.3"/>
    <row r="4" spans="2:10" x14ac:dyDescent="0.25">
      <c r="B4" s="1012"/>
      <c r="C4" s="1013"/>
      <c r="D4" s="1008" t="s">
        <v>11</v>
      </c>
      <c r="E4" s="942"/>
      <c r="F4" s="942"/>
      <c r="G4" s="942"/>
      <c r="H4" s="944"/>
      <c r="I4" s="1055" t="s">
        <v>84</v>
      </c>
    </row>
    <row r="5" spans="2:10" x14ac:dyDescent="0.25">
      <c r="B5" s="1014"/>
      <c r="C5" s="1015"/>
      <c r="D5" s="826" t="s">
        <v>43</v>
      </c>
      <c r="E5" s="827" t="s">
        <v>44</v>
      </c>
      <c r="F5" s="827" t="s">
        <v>45</v>
      </c>
      <c r="G5" s="827" t="s">
        <v>46</v>
      </c>
      <c r="H5" s="828" t="s">
        <v>1191</v>
      </c>
      <c r="I5" s="1056"/>
    </row>
    <row r="6" spans="2:10" ht="15.75" thickBot="1" x14ac:dyDescent="0.3">
      <c r="B6" s="1016"/>
      <c r="C6" s="1017"/>
      <c r="D6" s="596" t="s">
        <v>126</v>
      </c>
      <c r="E6" s="608" t="s">
        <v>127</v>
      </c>
      <c r="F6" s="608" t="s">
        <v>128</v>
      </c>
      <c r="G6" s="608" t="s">
        <v>129</v>
      </c>
      <c r="H6" s="643" t="s">
        <v>130</v>
      </c>
      <c r="I6" s="644" t="s">
        <v>195</v>
      </c>
    </row>
    <row r="7" spans="2:10" x14ac:dyDescent="0.25">
      <c r="B7" s="829" t="s">
        <v>1192</v>
      </c>
      <c r="C7" s="565" t="s">
        <v>1193</v>
      </c>
      <c r="D7" s="598"/>
      <c r="E7" s="830"/>
      <c r="F7" s="830"/>
      <c r="G7" s="830"/>
      <c r="H7" s="831"/>
      <c r="I7" s="832"/>
      <c r="J7" s="136" t="str">
        <f>IF(AND(ISBLANK(D7),ISBLANK(I7)),"",IF(D7=I7,"Weryfikacja OK","Niezgodność sumy"))</f>
        <v/>
      </c>
    </row>
    <row r="8" spans="2:10" x14ac:dyDescent="0.25">
      <c r="B8" s="521" t="s">
        <v>1194</v>
      </c>
      <c r="C8" s="526" t="s">
        <v>55</v>
      </c>
      <c r="D8" s="548"/>
      <c r="E8" s="833"/>
      <c r="F8" s="833"/>
      <c r="G8" s="833"/>
      <c r="H8" s="834"/>
      <c r="I8" s="645"/>
      <c r="J8" s="136" t="str">
        <f t="shared" ref="J8:J15" si="0">IF(AND(ISBLANK(D8),ISBLANK(I8)),"",IF(D8=I8,"Weryfikacja OK","Niezgodność sumy"))</f>
        <v/>
      </c>
    </row>
    <row r="9" spans="2:10" x14ac:dyDescent="0.25">
      <c r="B9" s="521" t="s">
        <v>1195</v>
      </c>
      <c r="C9" s="526" t="s">
        <v>56</v>
      </c>
      <c r="D9" s="548"/>
      <c r="E9" s="833"/>
      <c r="F9" s="833"/>
      <c r="G9" s="833"/>
      <c r="H9" s="834"/>
      <c r="I9" s="645"/>
      <c r="J9" s="136" t="str">
        <f t="shared" si="0"/>
        <v/>
      </c>
    </row>
    <row r="10" spans="2:10" x14ac:dyDescent="0.25">
      <c r="B10" s="521" t="s">
        <v>1196</v>
      </c>
      <c r="C10" s="526" t="s">
        <v>57</v>
      </c>
      <c r="D10" s="548"/>
      <c r="E10" s="833"/>
      <c r="F10" s="833"/>
      <c r="G10" s="833"/>
      <c r="H10" s="834"/>
      <c r="I10" s="645"/>
      <c r="J10" s="136" t="str">
        <f t="shared" si="0"/>
        <v/>
      </c>
    </row>
    <row r="11" spans="2:10" x14ac:dyDescent="0.25">
      <c r="B11" s="521" t="s">
        <v>1197</v>
      </c>
      <c r="C11" s="526" t="s">
        <v>58</v>
      </c>
      <c r="D11" s="548"/>
      <c r="E11" s="833"/>
      <c r="F11" s="833"/>
      <c r="G11" s="833"/>
      <c r="H11" s="834"/>
      <c r="I11" s="645"/>
      <c r="J11" s="136" t="str">
        <f t="shared" si="0"/>
        <v/>
      </c>
    </row>
    <row r="12" spans="2:10" x14ac:dyDescent="0.25">
      <c r="B12" s="521" t="s">
        <v>1198</v>
      </c>
      <c r="C12" s="526" t="s">
        <v>60</v>
      </c>
      <c r="D12" s="548"/>
      <c r="E12" s="833"/>
      <c r="F12" s="833"/>
      <c r="G12" s="833"/>
      <c r="H12" s="834"/>
      <c r="I12" s="645"/>
      <c r="J12" s="136" t="str">
        <f t="shared" si="0"/>
        <v/>
      </c>
    </row>
    <row r="13" spans="2:10" ht="30" x14ac:dyDescent="0.25">
      <c r="B13" s="521" t="s">
        <v>1199</v>
      </c>
      <c r="C13" s="526" t="s">
        <v>59</v>
      </c>
      <c r="D13" s="548"/>
      <c r="E13" s="833"/>
      <c r="F13" s="833"/>
      <c r="G13" s="833"/>
      <c r="H13" s="834"/>
      <c r="I13" s="645"/>
      <c r="J13" s="136" t="str">
        <f t="shared" si="0"/>
        <v/>
      </c>
    </row>
    <row r="14" spans="2:10" x14ac:dyDescent="0.25">
      <c r="B14" s="521" t="s">
        <v>1200</v>
      </c>
      <c r="C14" s="526" t="s">
        <v>48</v>
      </c>
      <c r="D14" s="548"/>
      <c r="E14" s="833"/>
      <c r="F14" s="833"/>
      <c r="G14" s="833"/>
      <c r="H14" s="834"/>
      <c r="I14" s="645"/>
      <c r="J14" s="136" t="str">
        <f t="shared" si="0"/>
        <v/>
      </c>
    </row>
    <row r="15" spans="2:10" x14ac:dyDescent="0.25">
      <c r="B15" s="612" t="s">
        <v>1201</v>
      </c>
      <c r="C15" s="589" t="s">
        <v>33</v>
      </c>
      <c r="D15" s="603"/>
      <c r="E15" s="835"/>
      <c r="F15" s="835"/>
      <c r="G15" s="835"/>
      <c r="H15" s="836"/>
      <c r="I15" s="837"/>
      <c r="J15" s="136" t="str">
        <f t="shared" si="0"/>
        <v/>
      </c>
    </row>
    <row r="16" spans="2:10" x14ac:dyDescent="0.25">
      <c r="B16" s="838" t="s">
        <v>1202</v>
      </c>
      <c r="C16" s="813" t="s">
        <v>1203</v>
      </c>
      <c r="D16" s="814"/>
      <c r="E16" s="839"/>
      <c r="F16" s="839"/>
      <c r="G16" s="839"/>
      <c r="H16" s="840"/>
      <c r="I16" s="841"/>
      <c r="J16" s="136" t="str">
        <f>IF(COUNTBLANK(D16:I16)=6,"",IF(I16=SUM(D16:H16),"Weryfikacja OK","Niezgodność sumy"))</f>
        <v/>
      </c>
    </row>
    <row r="17" spans="2:10" x14ac:dyDescent="0.25">
      <c r="B17" s="521" t="s">
        <v>1204</v>
      </c>
      <c r="C17" s="526" t="s">
        <v>55</v>
      </c>
      <c r="D17" s="548"/>
      <c r="E17" s="610"/>
      <c r="F17" s="610"/>
      <c r="G17" s="610"/>
      <c r="H17" s="750"/>
      <c r="I17" s="645"/>
      <c r="J17" s="136" t="str">
        <f t="shared" ref="J17:J24" si="1">IF(COUNTBLANK(D17:I17)=6,"",IF(I17=SUM(D17:H17),"Weryfikacja OK","Niezgodność sumy"))</f>
        <v/>
      </c>
    </row>
    <row r="18" spans="2:10" x14ac:dyDescent="0.25">
      <c r="B18" s="521" t="s">
        <v>1205</v>
      </c>
      <c r="C18" s="526" t="s">
        <v>56</v>
      </c>
      <c r="D18" s="548"/>
      <c r="E18" s="610"/>
      <c r="F18" s="610"/>
      <c r="G18" s="610"/>
      <c r="H18" s="750"/>
      <c r="I18" s="645"/>
      <c r="J18" s="136" t="str">
        <f t="shared" si="1"/>
        <v/>
      </c>
    </row>
    <row r="19" spans="2:10" x14ac:dyDescent="0.25">
      <c r="B19" s="521" t="s">
        <v>1206</v>
      </c>
      <c r="C19" s="526" t="s">
        <v>57</v>
      </c>
      <c r="D19" s="548"/>
      <c r="E19" s="610"/>
      <c r="F19" s="610"/>
      <c r="G19" s="610"/>
      <c r="H19" s="750"/>
      <c r="I19" s="645"/>
      <c r="J19" s="136" t="str">
        <f t="shared" si="1"/>
        <v/>
      </c>
    </row>
    <row r="20" spans="2:10" x14ac:dyDescent="0.25">
      <c r="B20" s="521" t="s">
        <v>1207</v>
      </c>
      <c r="C20" s="526" t="s">
        <v>58</v>
      </c>
      <c r="D20" s="548"/>
      <c r="E20" s="610"/>
      <c r="F20" s="610"/>
      <c r="G20" s="610"/>
      <c r="H20" s="750"/>
      <c r="I20" s="645"/>
      <c r="J20" s="136" t="str">
        <f t="shared" si="1"/>
        <v/>
      </c>
    </row>
    <row r="21" spans="2:10" x14ac:dyDescent="0.25">
      <c r="B21" s="521" t="s">
        <v>1208</v>
      </c>
      <c r="C21" s="526" t="s">
        <v>60</v>
      </c>
      <c r="D21" s="548"/>
      <c r="E21" s="610"/>
      <c r="F21" s="610"/>
      <c r="G21" s="610"/>
      <c r="H21" s="750"/>
      <c r="I21" s="645"/>
      <c r="J21" s="136" t="str">
        <f t="shared" si="1"/>
        <v/>
      </c>
    </row>
    <row r="22" spans="2:10" ht="30" x14ac:dyDescent="0.25">
      <c r="B22" s="521" t="s">
        <v>1209</v>
      </c>
      <c r="C22" s="526" t="s">
        <v>59</v>
      </c>
      <c r="D22" s="548"/>
      <c r="E22" s="610"/>
      <c r="F22" s="610"/>
      <c r="G22" s="610"/>
      <c r="H22" s="750"/>
      <c r="I22" s="645"/>
      <c r="J22" s="136" t="str">
        <f t="shared" si="1"/>
        <v/>
      </c>
    </row>
    <row r="23" spans="2:10" ht="15.75" thickBot="1" x14ac:dyDescent="0.3">
      <c r="B23" s="612" t="s">
        <v>1210</v>
      </c>
      <c r="C23" s="589" t="s">
        <v>33</v>
      </c>
      <c r="D23" s="603"/>
      <c r="E23" s="613"/>
      <c r="F23" s="613"/>
      <c r="G23" s="613"/>
      <c r="H23" s="753"/>
      <c r="I23" s="837"/>
      <c r="J23" s="136" t="str">
        <f t="shared" si="1"/>
        <v/>
      </c>
    </row>
    <row r="24" spans="2:10" ht="15.75" thickBot="1" x14ac:dyDescent="0.3">
      <c r="B24" s="825" t="s">
        <v>1211</v>
      </c>
      <c r="C24" s="631" t="s">
        <v>84</v>
      </c>
      <c r="D24" s="738"/>
      <c r="E24" s="739"/>
      <c r="F24" s="739"/>
      <c r="G24" s="739"/>
      <c r="H24" s="759"/>
      <c r="I24" s="842"/>
      <c r="J24" s="136" t="str">
        <f t="shared" si="1"/>
        <v/>
      </c>
    </row>
    <row r="26" spans="2:10" x14ac:dyDescent="0.25">
      <c r="C26" s="2" t="s">
        <v>1827</v>
      </c>
    </row>
    <row r="27" spans="2:10" x14ac:dyDescent="0.25">
      <c r="C27" t="s">
        <v>1192</v>
      </c>
      <c r="D27" s="481" t="str">
        <f>IF(D7="","",IF(ROUND(SUM(D8:D15),2)=ROUND(D7,2),"OK","Błąd sumy częściowej"))</f>
        <v/>
      </c>
      <c r="E27" s="481"/>
      <c r="F27" s="481"/>
      <c r="G27" s="481"/>
      <c r="H27" s="481"/>
      <c r="I27" s="481" t="str">
        <f>IF(I7="","",IF(ROUND(SUM(I8:I15),2)=ROUND(I7,2),"OK","Błąd sumy częściowej"))</f>
        <v/>
      </c>
    </row>
    <row r="28" spans="2:10" x14ac:dyDescent="0.25">
      <c r="C28" t="s">
        <v>1202</v>
      </c>
      <c r="D28" s="481" t="str">
        <f>IF(D16="","",IF(ROUND(SUM(D17:D23),2)=ROUND(D16,2),"OK","Błąd sumy częściowej"))</f>
        <v/>
      </c>
      <c r="E28" s="481" t="str">
        <f t="shared" ref="E28:I28" si="2">IF(E16="","",IF(ROUND(SUM(E17:E23),2)=ROUND(E16,2),"OK","Błąd sumy częściowej"))</f>
        <v/>
      </c>
      <c r="F28" s="481" t="str">
        <f t="shared" si="2"/>
        <v/>
      </c>
      <c r="G28" s="481" t="str">
        <f t="shared" si="2"/>
        <v/>
      </c>
      <c r="H28" s="481" t="str">
        <f t="shared" si="2"/>
        <v/>
      </c>
      <c r="I28" s="481" t="str">
        <f t="shared" si="2"/>
        <v/>
      </c>
    </row>
    <row r="29" spans="2:10" x14ac:dyDescent="0.25">
      <c r="C29" t="s">
        <v>1211</v>
      </c>
      <c r="D29" s="481" t="str">
        <f>IF(D24="","",IF(ROUND(SUM(D7,D16),2)=ROUND(D24,2),"OK","Błąd sumy częściowej"))</f>
        <v/>
      </c>
      <c r="E29" s="481" t="str">
        <f>IF(E24="","",IF(ROUND(E16,2)=ROUND(E24,2),"OK","Błąd sumy częściowej"))</f>
        <v/>
      </c>
      <c r="F29" s="481" t="str">
        <f t="shared" ref="F29:H29" si="3">IF(F24="","",IF(ROUND(F16,2)=ROUND(F24,2),"OK","Błąd sumy częściowej"))</f>
        <v/>
      </c>
      <c r="G29" s="481" t="str">
        <f t="shared" si="3"/>
        <v/>
      </c>
      <c r="H29" s="481" t="str">
        <f t="shared" si="3"/>
        <v/>
      </c>
      <c r="I29" s="481" t="str">
        <f t="shared" ref="I29" si="4">IF(I24="","",IF(ROUND(SUM(I7,I16),2)=ROUND(I24,2),"OK","Błąd sumy częściowej"))</f>
        <v/>
      </c>
    </row>
    <row r="31" spans="2:10" x14ac:dyDescent="0.25">
      <c r="C31" s="14" t="s">
        <v>1852</v>
      </c>
      <c r="D31" s="481" t="str">
        <f>IF(COUNTBLANK(J7:J24)=18,"",IF(AND(COUNTIF(J7:J24,"Weryfikacja OK")=18,COUNTIF(D27:I29,"OK")=14),"Arkusz jest zwalidowany poprawnie","Arkusz jest niepoprawny"))</f>
        <v/>
      </c>
    </row>
  </sheetData>
  <mergeCells count="3">
    <mergeCell ref="B4:C6"/>
    <mergeCell ref="D4:H4"/>
    <mergeCell ref="I4:I5"/>
  </mergeCells>
  <conditionalFormatting sqref="J7:J24">
    <cfRule type="containsText" dxfId="44" priority="5" operator="containsText" text="Weryfikacja wiersza OK">
      <formula>NOT(ISERROR(SEARCH("Weryfikacja wiersza OK",J7)))</formula>
    </cfRule>
  </conditionalFormatting>
  <conditionalFormatting sqref="J16:J24">
    <cfRule type="cellIs" dxfId="43" priority="4" operator="equal">
      <formula>"Weryfikacja OK"</formula>
    </cfRule>
  </conditionalFormatting>
  <conditionalFormatting sqref="J7:J15">
    <cfRule type="cellIs" dxfId="42" priority="3" operator="equal">
      <formula>"Weryfikacja OK"</formula>
    </cfRule>
  </conditionalFormatting>
  <conditionalFormatting sqref="D27:I29">
    <cfRule type="containsText" dxfId="41" priority="2" operator="containsText" text="OK">
      <formula>NOT(ISERROR(SEARCH("OK",D27)))</formula>
    </cfRule>
  </conditionalFormatting>
  <conditionalFormatting sqref="D31">
    <cfRule type="containsText" dxfId="40" priority="1" operator="containsText" text="Arkusz jest zwalidowany poprawnie">
      <formula>NOT(ISERROR(SEARCH("Arkusz jest zwalidowany poprawnie",D31)))</formula>
    </cfRule>
  </conditionalFormatting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8"/>
  <sheetViews>
    <sheetView workbookViewId="0">
      <selection activeCell="D6" sqref="D6:F13"/>
    </sheetView>
  </sheetViews>
  <sheetFormatPr defaultRowHeight="15" x14ac:dyDescent="0.25"/>
  <cols>
    <col min="2" max="2" width="7.140625" bestFit="1" customWidth="1"/>
    <col min="3" max="3" width="45" customWidth="1"/>
    <col min="4" max="5" width="13.5703125" customWidth="1"/>
    <col min="6" max="6" width="14.28515625" customWidth="1"/>
  </cols>
  <sheetData>
    <row r="1" spans="2:7" ht="15.75" x14ac:dyDescent="0.25">
      <c r="B1" s="1" t="s">
        <v>259</v>
      </c>
      <c r="F1" s="2" t="s">
        <v>1606</v>
      </c>
    </row>
    <row r="2" spans="2:7" x14ac:dyDescent="0.25">
      <c r="B2" t="s">
        <v>1223</v>
      </c>
    </row>
    <row r="3" spans="2:7" ht="15.75" thickBot="1" x14ac:dyDescent="0.3"/>
    <row r="4" spans="2:7" ht="60" x14ac:dyDescent="0.25">
      <c r="B4" s="988"/>
      <c r="C4" s="989"/>
      <c r="D4" s="620" t="s">
        <v>1213</v>
      </c>
      <c r="E4" s="621" t="s">
        <v>1214</v>
      </c>
      <c r="F4" s="622" t="s">
        <v>95</v>
      </c>
    </row>
    <row r="5" spans="2:7" ht="15.75" thickBot="1" x14ac:dyDescent="0.3">
      <c r="B5" s="992"/>
      <c r="C5" s="993"/>
      <c r="D5" s="596" t="s">
        <v>126</v>
      </c>
      <c r="E5" s="608" t="s">
        <v>127</v>
      </c>
      <c r="F5" s="597" t="s">
        <v>128</v>
      </c>
    </row>
    <row r="6" spans="2:7" x14ac:dyDescent="0.25">
      <c r="B6" s="586" t="s">
        <v>1215</v>
      </c>
      <c r="C6" s="748" t="s">
        <v>55</v>
      </c>
      <c r="D6" s="727"/>
      <c r="E6" s="718"/>
      <c r="F6" s="719"/>
      <c r="G6" s="136" t="str">
        <f>IF(COUNTBLANK(D6:F6)=3,"",IF(COUNTBLANK(D6:F6)=0, "Weryfikacja wiersza OK", "Należy wypełnić wszystkie pola w bieżącym wierszu"))</f>
        <v/>
      </c>
    </row>
    <row r="7" spans="2:7" x14ac:dyDescent="0.25">
      <c r="B7" s="587" t="s">
        <v>1216</v>
      </c>
      <c r="C7" s="573" t="s">
        <v>56</v>
      </c>
      <c r="D7" s="548"/>
      <c r="E7" s="610"/>
      <c r="F7" s="600"/>
      <c r="G7" s="136" t="str">
        <f t="shared" ref="G7:G13" si="0">IF(COUNTBLANK(D7:F7)=3,"",IF(COUNTBLANK(D7:F7)=0, "Weryfikacja wiersza OK", "Należy wypełnić wszystkie pola w bieżącym wierszu"))</f>
        <v/>
      </c>
    </row>
    <row r="8" spans="2:7" x14ac:dyDescent="0.25">
      <c r="B8" s="587" t="s">
        <v>1217</v>
      </c>
      <c r="C8" s="573" t="s">
        <v>57</v>
      </c>
      <c r="D8" s="548"/>
      <c r="E8" s="610"/>
      <c r="F8" s="600"/>
      <c r="G8" s="136" t="str">
        <f t="shared" si="0"/>
        <v/>
      </c>
    </row>
    <row r="9" spans="2:7" x14ac:dyDescent="0.25">
      <c r="B9" s="587" t="s">
        <v>1218</v>
      </c>
      <c r="C9" s="573" t="s">
        <v>58</v>
      </c>
      <c r="D9" s="548"/>
      <c r="E9" s="610"/>
      <c r="F9" s="600"/>
      <c r="G9" s="136" t="str">
        <f t="shared" si="0"/>
        <v/>
      </c>
    </row>
    <row r="10" spans="2:7" x14ac:dyDescent="0.25">
      <c r="B10" s="587" t="s">
        <v>1219</v>
      </c>
      <c r="C10" s="573" t="s">
        <v>60</v>
      </c>
      <c r="D10" s="548"/>
      <c r="E10" s="610"/>
      <c r="F10" s="600"/>
      <c r="G10" s="136" t="str">
        <f t="shared" si="0"/>
        <v/>
      </c>
    </row>
    <row r="11" spans="2:7" ht="30" x14ac:dyDescent="0.25">
      <c r="B11" s="587" t="s">
        <v>1220</v>
      </c>
      <c r="C11" s="573" t="s">
        <v>59</v>
      </c>
      <c r="D11" s="548"/>
      <c r="E11" s="610"/>
      <c r="F11" s="600"/>
      <c r="G11" s="136" t="str">
        <f t="shared" si="0"/>
        <v/>
      </c>
    </row>
    <row r="12" spans="2:7" ht="15.75" thickBot="1" x14ac:dyDescent="0.3">
      <c r="B12" s="588" t="s">
        <v>1221</v>
      </c>
      <c r="C12" s="728" t="s">
        <v>33</v>
      </c>
      <c r="D12" s="603"/>
      <c r="E12" s="613"/>
      <c r="F12" s="604"/>
      <c r="G12" s="136" t="str">
        <f t="shared" si="0"/>
        <v/>
      </c>
    </row>
    <row r="13" spans="2:7" ht="15.75" thickBot="1" x14ac:dyDescent="0.3">
      <c r="B13" s="591" t="s">
        <v>1222</v>
      </c>
      <c r="C13" s="646" t="s">
        <v>84</v>
      </c>
      <c r="D13" s="787"/>
      <c r="E13" s="788"/>
      <c r="F13" s="789"/>
      <c r="G13" s="136" t="str">
        <f t="shared" si="0"/>
        <v/>
      </c>
    </row>
    <row r="15" spans="2:7" x14ac:dyDescent="0.25">
      <c r="C15" s="2" t="s">
        <v>1827</v>
      </c>
    </row>
    <row r="16" spans="2:7" x14ac:dyDescent="0.25">
      <c r="C16" t="s">
        <v>1222</v>
      </c>
      <c r="D16" s="481" t="str">
        <f>IF(D13="","",IF(ROUND(SUM(D6:D12),2)=ROUND(D13,2),"OK","Błąd sumy częściowej"))</f>
        <v/>
      </c>
      <c r="E16" s="481" t="str">
        <f t="shared" ref="E16:F16" si="1">IF(E13="","",IF(ROUND(SUM(E6:E12),2)=ROUND(E13,2),"OK","Błąd sumy częściowej"))</f>
        <v/>
      </c>
      <c r="F16" s="481" t="str">
        <f t="shared" si="1"/>
        <v/>
      </c>
    </row>
    <row r="18" spans="3:4" x14ac:dyDescent="0.25">
      <c r="C18" s="14" t="s">
        <v>1852</v>
      </c>
      <c r="D18" s="481" t="str">
        <f>IF(COUNTBLANK(G6:G13)=8,"",IF(AND(COUNTIF(G6:G13,"Weryfikacja wiersza OK")=8,COUNTIF(D16:F16,"OK")=3),"Arkusz jest zwalidowany poprawnie","Arkusz jest niepoprawny"))</f>
        <v/>
      </c>
    </row>
  </sheetData>
  <mergeCells count="1">
    <mergeCell ref="B4:C5"/>
  </mergeCells>
  <conditionalFormatting sqref="G6:G13">
    <cfRule type="containsText" dxfId="39" priority="4" operator="containsText" text="Weryfikacja wiersza OK">
      <formula>NOT(ISERROR(SEARCH("Weryfikacja wiersza OK",G6)))</formula>
    </cfRule>
  </conditionalFormatting>
  <conditionalFormatting sqref="G6:G13">
    <cfRule type="cellIs" dxfId="38" priority="3" operator="equal">
      <formula>"Weryfikacja OK"</formula>
    </cfRule>
  </conditionalFormatting>
  <conditionalFormatting sqref="D16:F16">
    <cfRule type="containsText" dxfId="37" priority="2" operator="containsText" text="OK">
      <formula>NOT(ISERROR(SEARCH("OK",D16)))</formula>
    </cfRule>
  </conditionalFormatting>
  <conditionalFormatting sqref="D18">
    <cfRule type="containsText" dxfId="36" priority="1" operator="containsText" text="Arkusz jest zwalidowany poprawnie">
      <formula>NOT(ISERROR(SEARCH("Arkusz jest zwalidowany poprawnie",D18)))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3"/>
  <sheetViews>
    <sheetView topLeftCell="A7" zoomScale="80" zoomScaleNormal="80" workbookViewId="0">
      <selection activeCell="D33" sqref="D33"/>
    </sheetView>
  </sheetViews>
  <sheetFormatPr defaultRowHeight="15" x14ac:dyDescent="0.25"/>
  <cols>
    <col min="2" max="2" width="11.42578125" style="5" customWidth="1"/>
    <col min="3" max="3" width="67" style="5" customWidth="1"/>
    <col min="4" max="4" width="13.7109375" style="5" customWidth="1"/>
    <col min="5" max="5" width="22.140625" customWidth="1"/>
  </cols>
  <sheetData>
    <row r="1" spans="2:11" ht="15.75" x14ac:dyDescent="0.25">
      <c r="B1" s="99" t="s">
        <v>1</v>
      </c>
      <c r="D1" s="2" t="s">
        <v>1606</v>
      </c>
    </row>
    <row r="2" spans="2:11" ht="15.75" x14ac:dyDescent="0.25">
      <c r="B2" s="352" t="s">
        <v>558</v>
      </c>
    </row>
    <row r="3" spans="2:11" ht="15.75" thickBot="1" x14ac:dyDescent="0.3"/>
    <row r="4" spans="2:11" ht="30" x14ac:dyDescent="0.25">
      <c r="B4" s="899" t="s">
        <v>510</v>
      </c>
      <c r="C4" s="900"/>
      <c r="D4" s="550" t="s">
        <v>11</v>
      </c>
    </row>
    <row r="5" spans="2:11" ht="15.75" thickBot="1" x14ac:dyDescent="0.3">
      <c r="B5" s="901"/>
      <c r="C5" s="902"/>
      <c r="D5" s="551" t="s">
        <v>126</v>
      </c>
    </row>
    <row r="6" spans="2:11" x14ac:dyDescent="0.25">
      <c r="B6" s="552" t="s">
        <v>511</v>
      </c>
      <c r="C6" s="553" t="s">
        <v>512</v>
      </c>
      <c r="D6" s="554"/>
      <c r="E6" s="482" t="str">
        <f>IF(ISBLANK(D6),"",IF(ISNUMBER(D6),"Weryfikacja wiersza OK","Wartość w kolumnie a musi być liczbą"))</f>
        <v/>
      </c>
      <c r="K6" s="482"/>
    </row>
    <row r="7" spans="2:11" x14ac:dyDescent="0.25">
      <c r="B7" s="93" t="s">
        <v>513</v>
      </c>
      <c r="C7" s="555" t="s">
        <v>243</v>
      </c>
      <c r="D7" s="556"/>
      <c r="E7" s="482" t="str">
        <f>IF(ISBLANK(D7),"",IF(ISNUMBER(D7),"Weryfikacja wiersza OK","Wartość w kolumnie a musi być liczbą"))</f>
        <v/>
      </c>
    </row>
    <row r="8" spans="2:11" x14ac:dyDescent="0.25">
      <c r="B8" s="93" t="s">
        <v>514</v>
      </c>
      <c r="C8" s="555" t="s">
        <v>515</v>
      </c>
      <c r="D8" s="556"/>
      <c r="E8" s="482" t="str">
        <f>IF(ISBLANK(D8),"",IF(ISNUMBER(D8),"Weryfikacja wiersza OK","Wartość w kolumnie a musi być liczbą"))</f>
        <v/>
      </c>
    </row>
    <row r="9" spans="2:11" ht="30" x14ac:dyDescent="0.25">
      <c r="B9" s="93" t="s">
        <v>516</v>
      </c>
      <c r="C9" s="557" t="s">
        <v>517</v>
      </c>
      <c r="D9" s="556"/>
      <c r="E9" s="482" t="str">
        <f t="shared" ref="E9:E36" si="0">IF(ISBLANK(D9),"",IF(ISNUMBER(D9),"Weryfikacja wiersza OK","Wartość w kolumnie a musi być liczbą"))</f>
        <v/>
      </c>
    </row>
    <row r="10" spans="2:11" ht="30" x14ac:dyDescent="0.25">
      <c r="B10" s="93" t="s">
        <v>518</v>
      </c>
      <c r="C10" s="526" t="s">
        <v>519</v>
      </c>
      <c r="D10" s="556"/>
      <c r="E10" s="482" t="str">
        <f t="shared" si="0"/>
        <v/>
      </c>
    </row>
    <row r="11" spans="2:11" x14ac:dyDescent="0.25">
      <c r="B11" s="93" t="s">
        <v>520</v>
      </c>
      <c r="C11" s="558" t="s">
        <v>438</v>
      </c>
      <c r="D11" s="556"/>
      <c r="E11" s="482" t="str">
        <f t="shared" si="0"/>
        <v/>
      </c>
    </row>
    <row r="12" spans="2:11" x14ac:dyDescent="0.25">
      <c r="B12" s="93" t="s">
        <v>521</v>
      </c>
      <c r="C12" s="558" t="s">
        <v>237</v>
      </c>
      <c r="D12" s="556"/>
      <c r="E12" s="482" t="str">
        <f t="shared" si="0"/>
        <v/>
      </c>
    </row>
    <row r="13" spans="2:11" x14ac:dyDescent="0.25">
      <c r="B13" s="93" t="s">
        <v>522</v>
      </c>
      <c r="C13" s="558" t="s">
        <v>79</v>
      </c>
      <c r="D13" s="556"/>
      <c r="E13" s="482" t="str">
        <f t="shared" si="0"/>
        <v/>
      </c>
    </row>
    <row r="14" spans="2:11" x14ac:dyDescent="0.25">
      <c r="B14" s="93" t="s">
        <v>523</v>
      </c>
      <c r="C14" s="526" t="s">
        <v>524</v>
      </c>
      <c r="D14" s="556"/>
      <c r="E14" s="482" t="str">
        <f t="shared" si="0"/>
        <v/>
      </c>
    </row>
    <row r="15" spans="2:11" x14ac:dyDescent="0.25">
      <c r="B15" s="93" t="s">
        <v>525</v>
      </c>
      <c r="C15" s="558" t="s">
        <v>438</v>
      </c>
      <c r="D15" s="556"/>
      <c r="E15" s="482" t="str">
        <f t="shared" si="0"/>
        <v/>
      </c>
    </row>
    <row r="16" spans="2:11" x14ac:dyDescent="0.25">
      <c r="B16" s="93" t="s">
        <v>526</v>
      </c>
      <c r="C16" s="558" t="s">
        <v>237</v>
      </c>
      <c r="D16" s="556"/>
      <c r="E16" s="482" t="str">
        <f t="shared" si="0"/>
        <v/>
      </c>
    </row>
    <row r="17" spans="2:5" x14ac:dyDescent="0.25">
      <c r="B17" s="93" t="s">
        <v>527</v>
      </c>
      <c r="C17" s="558" t="s">
        <v>79</v>
      </c>
      <c r="D17" s="556"/>
      <c r="E17" s="482" t="str">
        <f t="shared" si="0"/>
        <v/>
      </c>
    </row>
    <row r="18" spans="2:5" x14ac:dyDescent="0.25">
      <c r="B18" s="93" t="s">
        <v>528</v>
      </c>
      <c r="C18" s="559" t="s">
        <v>529</v>
      </c>
      <c r="D18" s="556"/>
      <c r="E18" s="482" t="str">
        <f t="shared" si="0"/>
        <v/>
      </c>
    </row>
    <row r="19" spans="2:5" x14ac:dyDescent="0.25">
      <c r="B19" s="93" t="s">
        <v>530</v>
      </c>
      <c r="C19" s="555" t="s">
        <v>438</v>
      </c>
      <c r="D19" s="556"/>
      <c r="E19" s="482" t="str">
        <f t="shared" si="0"/>
        <v/>
      </c>
    </row>
    <row r="20" spans="2:5" x14ac:dyDescent="0.25">
      <c r="B20" s="93" t="s">
        <v>531</v>
      </c>
      <c r="C20" s="555" t="s">
        <v>237</v>
      </c>
      <c r="D20" s="556"/>
      <c r="E20" s="482" t="str">
        <f t="shared" si="0"/>
        <v/>
      </c>
    </row>
    <row r="21" spans="2:5" x14ac:dyDescent="0.25">
      <c r="B21" s="93" t="s">
        <v>532</v>
      </c>
      <c r="C21" s="555" t="s">
        <v>533</v>
      </c>
      <c r="D21" s="556"/>
      <c r="E21" s="482" t="str">
        <f t="shared" si="0"/>
        <v/>
      </c>
    </row>
    <row r="22" spans="2:5" x14ac:dyDescent="0.25">
      <c r="B22" s="93" t="s">
        <v>534</v>
      </c>
      <c r="C22" s="559" t="s">
        <v>535</v>
      </c>
      <c r="D22" s="556"/>
      <c r="E22" s="482" t="str">
        <f t="shared" si="0"/>
        <v/>
      </c>
    </row>
    <row r="23" spans="2:5" x14ac:dyDescent="0.25">
      <c r="B23" s="93" t="s">
        <v>536</v>
      </c>
      <c r="C23" s="555" t="s">
        <v>98</v>
      </c>
      <c r="D23" s="556"/>
      <c r="E23" s="482" t="str">
        <f t="shared" si="0"/>
        <v/>
      </c>
    </row>
    <row r="24" spans="2:5" x14ac:dyDescent="0.25">
      <c r="B24" s="93" t="s">
        <v>537</v>
      </c>
      <c r="C24" s="555" t="s">
        <v>237</v>
      </c>
      <c r="D24" s="556"/>
      <c r="E24" s="482" t="str">
        <f t="shared" si="0"/>
        <v/>
      </c>
    </row>
    <row r="25" spans="2:5" x14ac:dyDescent="0.25">
      <c r="B25" s="93" t="s">
        <v>538</v>
      </c>
      <c r="C25" s="555" t="s">
        <v>79</v>
      </c>
      <c r="D25" s="556"/>
      <c r="E25" s="482" t="str">
        <f t="shared" si="0"/>
        <v/>
      </c>
    </row>
    <row r="26" spans="2:5" x14ac:dyDescent="0.25">
      <c r="B26" s="93" t="s">
        <v>539</v>
      </c>
      <c r="C26" s="559" t="s">
        <v>540</v>
      </c>
      <c r="D26" s="556"/>
      <c r="E26" s="482" t="str">
        <f t="shared" si="0"/>
        <v/>
      </c>
    </row>
    <row r="27" spans="2:5" x14ac:dyDescent="0.25">
      <c r="B27" s="93" t="s">
        <v>541</v>
      </c>
      <c r="C27" s="555" t="s">
        <v>237</v>
      </c>
      <c r="D27" s="556"/>
      <c r="E27" s="482" t="str">
        <f t="shared" si="0"/>
        <v/>
      </c>
    </row>
    <row r="28" spans="2:5" x14ac:dyDescent="0.25">
      <c r="B28" s="93" t="s">
        <v>542</v>
      </c>
      <c r="C28" s="555" t="s">
        <v>79</v>
      </c>
      <c r="D28" s="556"/>
      <c r="E28" s="482" t="str">
        <f t="shared" si="0"/>
        <v/>
      </c>
    </row>
    <row r="29" spans="2:5" x14ac:dyDescent="0.25">
      <c r="B29" s="93" t="s">
        <v>543</v>
      </c>
      <c r="C29" s="559" t="s">
        <v>544</v>
      </c>
      <c r="D29" s="556"/>
      <c r="E29" s="482" t="str">
        <f t="shared" si="0"/>
        <v/>
      </c>
    </row>
    <row r="30" spans="2:5" x14ac:dyDescent="0.25">
      <c r="B30" s="93" t="s">
        <v>545</v>
      </c>
      <c r="C30" s="559" t="s">
        <v>546</v>
      </c>
      <c r="D30" s="556"/>
      <c r="E30" s="482" t="str">
        <f t="shared" si="0"/>
        <v/>
      </c>
    </row>
    <row r="31" spans="2:5" x14ac:dyDescent="0.25">
      <c r="B31" s="93" t="s">
        <v>547</v>
      </c>
      <c r="C31" s="559" t="s">
        <v>548</v>
      </c>
      <c r="D31" s="556"/>
      <c r="E31" s="482" t="str">
        <f t="shared" si="0"/>
        <v/>
      </c>
    </row>
    <row r="32" spans="2:5" x14ac:dyDescent="0.25">
      <c r="B32" s="93" t="s">
        <v>549</v>
      </c>
      <c r="C32" s="555" t="s">
        <v>550</v>
      </c>
      <c r="D32" s="556"/>
      <c r="E32" s="482" t="str">
        <f t="shared" si="0"/>
        <v/>
      </c>
    </row>
    <row r="33" spans="2:5" x14ac:dyDescent="0.25">
      <c r="B33" s="93" t="s">
        <v>551</v>
      </c>
      <c r="C33" s="555" t="s">
        <v>552</v>
      </c>
      <c r="D33" s="556"/>
      <c r="E33" s="482" t="str">
        <f t="shared" si="0"/>
        <v/>
      </c>
    </row>
    <row r="34" spans="2:5" x14ac:dyDescent="0.25">
      <c r="B34" s="93" t="s">
        <v>553</v>
      </c>
      <c r="C34" s="559" t="s">
        <v>554</v>
      </c>
      <c r="D34" s="556"/>
      <c r="E34" s="482" t="str">
        <f t="shared" si="0"/>
        <v/>
      </c>
    </row>
    <row r="35" spans="2:5" x14ac:dyDescent="0.25">
      <c r="B35" s="93" t="s">
        <v>555</v>
      </c>
      <c r="C35" s="555" t="s">
        <v>556</v>
      </c>
      <c r="D35" s="556"/>
      <c r="E35" s="482" t="str">
        <f t="shared" si="0"/>
        <v/>
      </c>
    </row>
    <row r="36" spans="2:5" ht="15.75" thickBot="1" x14ac:dyDescent="0.3">
      <c r="B36" s="560" t="s">
        <v>557</v>
      </c>
      <c r="C36" s="561" t="s">
        <v>120</v>
      </c>
      <c r="D36" s="562"/>
      <c r="E36" s="482" t="str">
        <f t="shared" si="0"/>
        <v/>
      </c>
    </row>
    <row r="38" spans="2:5" x14ac:dyDescent="0.25">
      <c r="B38"/>
      <c r="C38" s="2" t="s">
        <v>1827</v>
      </c>
      <c r="D38"/>
    </row>
    <row r="39" spans="2:5" x14ac:dyDescent="0.25">
      <c r="B39"/>
      <c r="C39" t="s">
        <v>511</v>
      </c>
      <c r="D39" s="481" t="str">
        <f>IF(D6="","",IF(ROUND(SUM(D7:D8),2)=ROUND(BA02.1._A,2),"OK","Błąd sumy częściowej"))</f>
        <v/>
      </c>
    </row>
    <row r="40" spans="2:5" x14ac:dyDescent="0.25">
      <c r="B40"/>
      <c r="C40" t="s">
        <v>516</v>
      </c>
      <c r="D40" s="481" t="str">
        <f>IF(D9="","",IF(ROUND(SUM(D10, D14),2)=ROUND(BA02.2._A,2),"OK","Błąd sumy częściowej"))</f>
        <v/>
      </c>
      <c r="E40" s="481"/>
    </row>
    <row r="41" spans="2:5" x14ac:dyDescent="0.25">
      <c r="B41"/>
      <c r="C41" t="s">
        <v>518</v>
      </c>
      <c r="D41" s="481" t="str">
        <f>IF(D10="","",IF(ROUND(SUM(D11:D13),2)=ROUND(D10,2),"OK","Błąd sumy częściowej"))</f>
        <v/>
      </c>
      <c r="E41" s="481"/>
    </row>
    <row r="42" spans="2:5" x14ac:dyDescent="0.25">
      <c r="B42"/>
      <c r="C42" t="s">
        <v>523</v>
      </c>
      <c r="D42" s="481" t="str">
        <f>IF(D14="","",IF(ROUND(SUM(D15:D17),2)=ROUND(D14,2),"OK","Błąd sumy częściowej"))</f>
        <v/>
      </c>
      <c r="E42" s="481"/>
    </row>
    <row r="43" spans="2:5" x14ac:dyDescent="0.25">
      <c r="B43"/>
      <c r="C43" t="s">
        <v>528</v>
      </c>
      <c r="D43" s="481" t="str">
        <f>IF(D18="","",IF(ROUND(SUM(D19:D21),2)=ROUND(D18,2),"OK","Błąd sumy częściowej"))</f>
        <v/>
      </c>
      <c r="E43" s="481"/>
    </row>
    <row r="44" spans="2:5" x14ac:dyDescent="0.25">
      <c r="B44"/>
      <c r="C44" t="s">
        <v>534</v>
      </c>
      <c r="D44" s="481" t="str">
        <f>IF(D22="","",IF(ROUND(SUM(D23:D25),2)=ROUND(D22,2),"OK","Błąd sumy częściowej"))</f>
        <v/>
      </c>
      <c r="E44" s="481"/>
    </row>
    <row r="45" spans="2:5" x14ac:dyDescent="0.25">
      <c r="B45"/>
      <c r="C45" t="s">
        <v>539</v>
      </c>
      <c r="D45" s="481" t="str">
        <f>IF(D26="","",IF(ROUND(SUM(D27:D28),2)=ROUND(D26,2),"OK","Błąd sumy częściowej"))</f>
        <v/>
      </c>
      <c r="E45" s="481"/>
    </row>
    <row r="46" spans="2:5" x14ac:dyDescent="0.25">
      <c r="B46"/>
      <c r="C46" t="s">
        <v>547</v>
      </c>
      <c r="D46" s="481" t="str">
        <f>IF(D31="","",IF(ROUND(SUM(D32:D33),2)=ROUND(D31,2),"OK","Błąd sumy częściowej"))</f>
        <v/>
      </c>
      <c r="E46" s="481"/>
    </row>
    <row r="47" spans="2:5" x14ac:dyDescent="0.25">
      <c r="B47"/>
      <c r="C47" t="s">
        <v>557</v>
      </c>
      <c r="D47" s="481" t="str">
        <f>IF(D36="","",IF(ROUND(SUM(D6,D9,D18,D22,D26,D29,D30,D31,D34),2)=ROUND(BA02.10._A,2),"OK","Błąd sumy częściowej"))</f>
        <v/>
      </c>
      <c r="E47" s="481"/>
    </row>
    <row r="48" spans="2:5" x14ac:dyDescent="0.25">
      <c r="B48"/>
      <c r="C48"/>
      <c r="D48"/>
    </row>
    <row r="49" spans="2:4" x14ac:dyDescent="0.25">
      <c r="B49"/>
      <c r="C49" s="14" t="s">
        <v>1852</v>
      </c>
      <c r="D49" s="481" t="str">
        <f>IF(COUNTBLANK(E6:E36)=31,"",IF(AND(COUNTIF(E6:E36,"Weryfikacja wiersza OK")=31,COUNTIF(D39:D47,"OK")=9),"Arkusz jest zwalidowany poprawnie","Arkusz jest niepoprawny"))</f>
        <v/>
      </c>
    </row>
    <row r="50" spans="2:4" x14ac:dyDescent="0.25">
      <c r="C50"/>
      <c r="D50"/>
    </row>
    <row r="51" spans="2:4" x14ac:dyDescent="0.25">
      <c r="C51"/>
      <c r="D51"/>
    </row>
    <row r="52" spans="2:4" x14ac:dyDescent="0.25">
      <c r="C52"/>
      <c r="D52"/>
    </row>
    <row r="53" spans="2:4" x14ac:dyDescent="0.25">
      <c r="C53"/>
      <c r="D53"/>
    </row>
  </sheetData>
  <mergeCells count="1">
    <mergeCell ref="B4:C5"/>
  </mergeCells>
  <conditionalFormatting sqref="E6">
    <cfRule type="containsText" dxfId="195" priority="5" operator="containsText" text="Weryfikacja wiersza OK">
      <formula>NOT(ISERROR(SEARCH("Weryfikacja wiersza OK",E6)))</formula>
    </cfRule>
  </conditionalFormatting>
  <conditionalFormatting sqref="E7:E36">
    <cfRule type="containsText" dxfId="194" priority="4" operator="containsText" text="Weryfikacja wiersza OK">
      <formula>NOT(ISERROR(SEARCH("Weryfikacja wiersza OK",E7)))</formula>
    </cfRule>
  </conditionalFormatting>
  <conditionalFormatting sqref="D39">
    <cfRule type="containsText" dxfId="193" priority="3" operator="containsText" text="OK">
      <formula>NOT(ISERROR(SEARCH("OK",D39)))</formula>
    </cfRule>
  </conditionalFormatting>
  <conditionalFormatting sqref="D40:E47">
    <cfRule type="containsText" dxfId="192" priority="2" operator="containsText" text="OK">
      <formula>NOT(ISERROR(SEARCH("OK",D40)))</formula>
    </cfRule>
  </conditionalFormatting>
  <conditionalFormatting sqref="D49">
    <cfRule type="containsText" dxfId="191" priority="1" operator="containsText" text="Arkusz jest zwalidowany poprawnie">
      <formula>NOT(ISERROR(SEARCH("Arkusz jest zwalidowany poprawnie",D49)))</formula>
    </cfRule>
  </conditionalFormatting>
  <pageMargins left="0.7" right="0.7" top="0.75" bottom="0.75" header="0.3" footer="0.3"/>
  <pageSetup paperSize="9" orientation="portrait" r:id="rId1"/>
  <ignoredErrors>
    <ignoredError sqref="D42" formulaRange="1"/>
  </ignoredError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4"/>
  <sheetViews>
    <sheetView zoomScale="80" zoomScaleNormal="80" workbookViewId="0">
      <selection activeCell="D7" sqref="D7:O46"/>
    </sheetView>
  </sheetViews>
  <sheetFormatPr defaultRowHeight="15" x14ac:dyDescent="0.25"/>
  <cols>
    <col min="2" max="2" width="8.7109375" customWidth="1"/>
    <col min="3" max="3" width="43" customWidth="1"/>
    <col min="4" max="15" width="13.7109375" customWidth="1"/>
    <col min="16" max="16" width="14.28515625" customWidth="1"/>
  </cols>
  <sheetData>
    <row r="1" spans="2:16" ht="15.75" x14ac:dyDescent="0.25">
      <c r="B1" s="1" t="s">
        <v>259</v>
      </c>
      <c r="M1" s="2" t="s">
        <v>1606</v>
      </c>
    </row>
    <row r="2" spans="2:16" x14ac:dyDescent="0.25">
      <c r="B2" t="s">
        <v>1270</v>
      </c>
    </row>
    <row r="3" spans="2:16" ht="15.75" thickBot="1" x14ac:dyDescent="0.3"/>
    <row r="4" spans="2:16" ht="29.25" customHeight="1" x14ac:dyDescent="0.25">
      <c r="B4" s="938" t="s">
        <v>1230</v>
      </c>
      <c r="C4" s="939"/>
      <c r="D4" s="938" t="s">
        <v>87</v>
      </c>
      <c r="E4" s="939"/>
      <c r="F4" s="994" t="s">
        <v>89</v>
      </c>
      <c r="G4" s="996"/>
      <c r="H4" s="994" t="s">
        <v>90</v>
      </c>
      <c r="I4" s="996"/>
      <c r="J4" s="994" t="s">
        <v>893</v>
      </c>
      <c r="K4" s="996"/>
      <c r="L4" s="994" t="s">
        <v>894</v>
      </c>
      <c r="M4" s="996"/>
      <c r="N4" s="997" t="s">
        <v>1055</v>
      </c>
      <c r="O4" s="996"/>
    </row>
    <row r="5" spans="2:16" ht="23.25" customHeight="1" x14ac:dyDescent="0.25">
      <c r="B5" s="1023"/>
      <c r="C5" s="1011"/>
      <c r="D5" s="731" t="s">
        <v>116</v>
      </c>
      <c r="E5" s="722" t="s">
        <v>2</v>
      </c>
      <c r="F5" s="731" t="s">
        <v>116</v>
      </c>
      <c r="G5" s="722" t="s">
        <v>2</v>
      </c>
      <c r="H5" s="731" t="s">
        <v>116</v>
      </c>
      <c r="I5" s="722" t="s">
        <v>2</v>
      </c>
      <c r="J5" s="731" t="s">
        <v>116</v>
      </c>
      <c r="K5" s="722" t="s">
        <v>2</v>
      </c>
      <c r="L5" s="731" t="s">
        <v>116</v>
      </c>
      <c r="M5" s="722" t="s">
        <v>2</v>
      </c>
      <c r="N5" s="735" t="s">
        <v>116</v>
      </c>
      <c r="O5" s="722" t="s">
        <v>2</v>
      </c>
    </row>
    <row r="6" spans="2:16" ht="15.75" thickBot="1" x14ac:dyDescent="0.3">
      <c r="B6" s="940"/>
      <c r="C6" s="941"/>
      <c r="D6" s="651" t="s">
        <v>126</v>
      </c>
      <c r="E6" s="597" t="s">
        <v>127</v>
      </c>
      <c r="F6" s="790" t="s">
        <v>128</v>
      </c>
      <c r="G6" s="725" t="s">
        <v>129</v>
      </c>
      <c r="H6" s="651" t="s">
        <v>134</v>
      </c>
      <c r="I6" s="597" t="s">
        <v>130</v>
      </c>
      <c r="J6" s="790" t="s">
        <v>195</v>
      </c>
      <c r="K6" s="725" t="s">
        <v>196</v>
      </c>
      <c r="L6" s="790" t="s">
        <v>197</v>
      </c>
      <c r="M6" s="725" t="s">
        <v>198</v>
      </c>
      <c r="N6" s="723" t="s">
        <v>199</v>
      </c>
      <c r="O6" s="725" t="s">
        <v>200</v>
      </c>
    </row>
    <row r="7" spans="2:16" x14ac:dyDescent="0.25">
      <c r="B7" s="586" t="s">
        <v>1231</v>
      </c>
      <c r="C7" s="748" t="s">
        <v>1225</v>
      </c>
      <c r="D7" s="715"/>
      <c r="E7" s="715"/>
      <c r="F7" s="715"/>
      <c r="G7" s="715"/>
      <c r="H7" s="715"/>
      <c r="I7" s="715"/>
      <c r="J7" s="715"/>
      <c r="K7" s="715"/>
      <c r="L7" s="715"/>
      <c r="M7" s="715"/>
      <c r="N7" s="715"/>
      <c r="O7" s="715"/>
      <c r="P7" s="136" t="str">
        <f>IF(COUNTBLANK(D7:O7)=12,"",IF(COUNTBLANK(D7:O7)=0,"Weryfikacja wiersza OK","Należy wypełnić wszystkie pola w bieżącym wierszu"))</f>
        <v/>
      </c>
    </row>
    <row r="8" spans="2:16" x14ac:dyDescent="0.25">
      <c r="B8" s="587" t="s">
        <v>1232</v>
      </c>
      <c r="C8" s="526" t="s">
        <v>1024</v>
      </c>
      <c r="D8" s="655"/>
      <c r="E8" s="655"/>
      <c r="F8" s="655"/>
      <c r="G8" s="655"/>
      <c r="H8" s="655"/>
      <c r="I8" s="655"/>
      <c r="J8" s="655"/>
      <c r="K8" s="655"/>
      <c r="L8" s="655"/>
      <c r="M8" s="655"/>
      <c r="N8" s="655"/>
      <c r="O8" s="655"/>
      <c r="P8" s="136" t="str">
        <f t="shared" ref="P8:P46" si="0">IF(COUNTBLANK(D8:O8)=12,"",IF(COUNTBLANK(D8:O8)=0,"Weryfikacja wiersza OK","Należy wypełnić wszystkie pola w bieżącym wierszu"))</f>
        <v/>
      </c>
    </row>
    <row r="9" spans="2:16" x14ac:dyDescent="0.25">
      <c r="B9" s="587" t="s">
        <v>1233</v>
      </c>
      <c r="C9" s="526" t="s">
        <v>1026</v>
      </c>
      <c r="D9" s="655"/>
      <c r="E9" s="655"/>
      <c r="F9" s="655"/>
      <c r="G9" s="655"/>
      <c r="H9" s="655"/>
      <c r="I9" s="655"/>
      <c r="J9" s="655"/>
      <c r="K9" s="655"/>
      <c r="L9" s="655"/>
      <c r="M9" s="655"/>
      <c r="N9" s="655"/>
      <c r="O9" s="655"/>
      <c r="P9" s="136" t="str">
        <f t="shared" si="0"/>
        <v/>
      </c>
    </row>
    <row r="10" spans="2:16" x14ac:dyDescent="0.25">
      <c r="B10" s="587" t="s">
        <v>1234</v>
      </c>
      <c r="C10" s="526" t="s">
        <v>1028</v>
      </c>
      <c r="D10" s="655"/>
      <c r="E10" s="655"/>
      <c r="F10" s="655"/>
      <c r="G10" s="655"/>
      <c r="H10" s="655"/>
      <c r="I10" s="655"/>
      <c r="J10" s="655"/>
      <c r="K10" s="655"/>
      <c r="L10" s="655"/>
      <c r="M10" s="655"/>
      <c r="N10" s="655"/>
      <c r="O10" s="655"/>
      <c r="P10" s="136" t="str">
        <f t="shared" si="0"/>
        <v/>
      </c>
    </row>
    <row r="11" spans="2:16" x14ac:dyDescent="0.25">
      <c r="B11" s="587" t="s">
        <v>1235</v>
      </c>
      <c r="C11" s="526" t="s">
        <v>1030</v>
      </c>
      <c r="D11" s="655"/>
      <c r="E11" s="655"/>
      <c r="F11" s="655"/>
      <c r="G11" s="655"/>
      <c r="H11" s="655"/>
      <c r="I11" s="655"/>
      <c r="J11" s="655"/>
      <c r="K11" s="655"/>
      <c r="L11" s="655"/>
      <c r="M11" s="655"/>
      <c r="N11" s="655"/>
      <c r="O11" s="655"/>
      <c r="P11" s="136" t="str">
        <f t="shared" si="0"/>
        <v/>
      </c>
    </row>
    <row r="12" spans="2:16" x14ac:dyDescent="0.25">
      <c r="B12" s="587" t="s">
        <v>1236</v>
      </c>
      <c r="C12" s="526" t="s">
        <v>1032</v>
      </c>
      <c r="D12" s="655"/>
      <c r="E12" s="655"/>
      <c r="F12" s="655"/>
      <c r="G12" s="655"/>
      <c r="H12" s="655"/>
      <c r="I12" s="655"/>
      <c r="J12" s="655"/>
      <c r="K12" s="655"/>
      <c r="L12" s="655"/>
      <c r="M12" s="655"/>
      <c r="N12" s="655"/>
      <c r="O12" s="655"/>
      <c r="P12" s="136" t="str">
        <f t="shared" si="0"/>
        <v/>
      </c>
    </row>
    <row r="13" spans="2:16" x14ac:dyDescent="0.25">
      <c r="B13" s="587" t="s">
        <v>1237</v>
      </c>
      <c r="C13" s="526" t="s">
        <v>1034</v>
      </c>
      <c r="D13" s="655"/>
      <c r="E13" s="655"/>
      <c r="F13" s="655"/>
      <c r="G13" s="655"/>
      <c r="H13" s="655"/>
      <c r="I13" s="655"/>
      <c r="J13" s="655"/>
      <c r="K13" s="655"/>
      <c r="L13" s="655"/>
      <c r="M13" s="655"/>
      <c r="N13" s="655"/>
      <c r="O13" s="655"/>
      <c r="P13" s="136" t="str">
        <f t="shared" si="0"/>
        <v/>
      </c>
    </row>
    <row r="14" spans="2:16" x14ac:dyDescent="0.25">
      <c r="B14" s="587" t="s">
        <v>1238</v>
      </c>
      <c r="C14" s="526" t="s">
        <v>1036</v>
      </c>
      <c r="D14" s="655"/>
      <c r="E14" s="655"/>
      <c r="F14" s="655"/>
      <c r="G14" s="655"/>
      <c r="H14" s="655"/>
      <c r="I14" s="655"/>
      <c r="J14" s="655"/>
      <c r="K14" s="655"/>
      <c r="L14" s="655"/>
      <c r="M14" s="655"/>
      <c r="N14" s="655"/>
      <c r="O14" s="655"/>
      <c r="P14" s="136" t="str">
        <f t="shared" si="0"/>
        <v/>
      </c>
    </row>
    <row r="15" spans="2:16" x14ac:dyDescent="0.25">
      <c r="B15" s="587" t="s">
        <v>1239</v>
      </c>
      <c r="C15" s="526" t="s">
        <v>1226</v>
      </c>
      <c r="D15" s="655"/>
      <c r="E15" s="655"/>
      <c r="F15" s="655"/>
      <c r="G15" s="655"/>
      <c r="H15" s="655"/>
      <c r="I15" s="655"/>
      <c r="J15" s="655"/>
      <c r="K15" s="655"/>
      <c r="L15" s="655"/>
      <c r="M15" s="655"/>
      <c r="N15" s="655"/>
      <c r="O15" s="655"/>
      <c r="P15" s="136" t="str">
        <f t="shared" si="0"/>
        <v/>
      </c>
    </row>
    <row r="16" spans="2:16" x14ac:dyDescent="0.25">
      <c r="B16" s="587" t="s">
        <v>1240</v>
      </c>
      <c r="C16" s="526" t="s">
        <v>1040</v>
      </c>
      <c r="D16" s="655"/>
      <c r="E16" s="655"/>
      <c r="F16" s="655"/>
      <c r="G16" s="655"/>
      <c r="H16" s="655"/>
      <c r="I16" s="655"/>
      <c r="J16" s="655"/>
      <c r="K16" s="655"/>
      <c r="L16" s="655"/>
      <c r="M16" s="655"/>
      <c r="N16" s="655"/>
      <c r="O16" s="655"/>
      <c r="P16" s="136" t="str">
        <f t="shared" si="0"/>
        <v/>
      </c>
    </row>
    <row r="17" spans="2:16" x14ac:dyDescent="0.25">
      <c r="B17" s="587" t="s">
        <v>1241</v>
      </c>
      <c r="C17" s="573" t="s">
        <v>1227</v>
      </c>
      <c r="D17" s="655"/>
      <c r="E17" s="655"/>
      <c r="F17" s="655"/>
      <c r="G17" s="655"/>
      <c r="H17" s="655"/>
      <c r="I17" s="655"/>
      <c r="J17" s="655"/>
      <c r="K17" s="655"/>
      <c r="L17" s="655"/>
      <c r="M17" s="655"/>
      <c r="N17" s="655"/>
      <c r="O17" s="655"/>
      <c r="P17" s="136" t="str">
        <f t="shared" si="0"/>
        <v/>
      </c>
    </row>
    <row r="18" spans="2:16" x14ac:dyDescent="0.25">
      <c r="B18" s="587" t="s">
        <v>1242</v>
      </c>
      <c r="C18" s="526" t="s">
        <v>1024</v>
      </c>
      <c r="D18" s="655"/>
      <c r="E18" s="655"/>
      <c r="F18" s="655"/>
      <c r="G18" s="655"/>
      <c r="H18" s="655"/>
      <c r="I18" s="655"/>
      <c r="J18" s="655"/>
      <c r="K18" s="655"/>
      <c r="L18" s="655"/>
      <c r="M18" s="655"/>
      <c r="N18" s="655"/>
      <c r="O18" s="655"/>
      <c r="P18" s="136" t="str">
        <f t="shared" si="0"/>
        <v/>
      </c>
    </row>
    <row r="19" spans="2:16" x14ac:dyDescent="0.25">
      <c r="B19" s="587" t="s">
        <v>1243</v>
      </c>
      <c r="C19" s="526" t="s">
        <v>1026</v>
      </c>
      <c r="D19" s="655"/>
      <c r="E19" s="655"/>
      <c r="F19" s="655"/>
      <c r="G19" s="655"/>
      <c r="H19" s="655"/>
      <c r="I19" s="655"/>
      <c r="J19" s="655"/>
      <c r="K19" s="655"/>
      <c r="L19" s="655"/>
      <c r="M19" s="655"/>
      <c r="N19" s="655"/>
      <c r="O19" s="655"/>
      <c r="P19" s="136" t="str">
        <f t="shared" si="0"/>
        <v/>
      </c>
    </row>
    <row r="20" spans="2:16" x14ac:dyDescent="0.25">
      <c r="B20" s="587" t="s">
        <v>1244</v>
      </c>
      <c r="C20" s="526" t="s">
        <v>1028</v>
      </c>
      <c r="D20" s="655"/>
      <c r="E20" s="655"/>
      <c r="F20" s="655"/>
      <c r="G20" s="655"/>
      <c r="H20" s="655"/>
      <c r="I20" s="655"/>
      <c r="J20" s="655"/>
      <c r="K20" s="655"/>
      <c r="L20" s="655"/>
      <c r="M20" s="655"/>
      <c r="N20" s="655"/>
      <c r="O20" s="655"/>
      <c r="P20" s="136" t="str">
        <f t="shared" si="0"/>
        <v/>
      </c>
    </row>
    <row r="21" spans="2:16" x14ac:dyDescent="0.25">
      <c r="B21" s="587" t="s">
        <v>1245</v>
      </c>
      <c r="C21" s="526" t="s">
        <v>1030</v>
      </c>
      <c r="D21" s="655"/>
      <c r="E21" s="655"/>
      <c r="F21" s="655"/>
      <c r="G21" s="655"/>
      <c r="H21" s="655"/>
      <c r="I21" s="655"/>
      <c r="J21" s="655"/>
      <c r="K21" s="655"/>
      <c r="L21" s="655"/>
      <c r="M21" s="655"/>
      <c r="N21" s="655"/>
      <c r="O21" s="655"/>
      <c r="P21" s="136" t="str">
        <f t="shared" si="0"/>
        <v/>
      </c>
    </row>
    <row r="22" spans="2:16" x14ac:dyDescent="0.25">
      <c r="B22" s="587" t="s">
        <v>1246</v>
      </c>
      <c r="C22" s="526" t="s">
        <v>1032</v>
      </c>
      <c r="D22" s="655"/>
      <c r="E22" s="655"/>
      <c r="F22" s="655"/>
      <c r="G22" s="655"/>
      <c r="H22" s="655"/>
      <c r="I22" s="655"/>
      <c r="J22" s="655"/>
      <c r="K22" s="655"/>
      <c r="L22" s="655"/>
      <c r="M22" s="655"/>
      <c r="N22" s="655"/>
      <c r="O22" s="655"/>
      <c r="P22" s="136" t="str">
        <f t="shared" si="0"/>
        <v/>
      </c>
    </row>
    <row r="23" spans="2:16" x14ac:dyDescent="0.25">
      <c r="B23" s="587" t="s">
        <v>1247</v>
      </c>
      <c r="C23" s="526" t="s">
        <v>1034</v>
      </c>
      <c r="D23" s="655"/>
      <c r="E23" s="655"/>
      <c r="F23" s="655"/>
      <c r="G23" s="655"/>
      <c r="H23" s="655"/>
      <c r="I23" s="655"/>
      <c r="J23" s="655"/>
      <c r="K23" s="655"/>
      <c r="L23" s="655"/>
      <c r="M23" s="655"/>
      <c r="N23" s="655"/>
      <c r="O23" s="655"/>
      <c r="P23" s="136" t="str">
        <f t="shared" si="0"/>
        <v/>
      </c>
    </row>
    <row r="24" spans="2:16" x14ac:dyDescent="0.25">
      <c r="B24" s="587" t="s">
        <v>1248</v>
      </c>
      <c r="C24" s="526" t="s">
        <v>1036</v>
      </c>
      <c r="D24" s="655"/>
      <c r="E24" s="655"/>
      <c r="F24" s="655"/>
      <c r="G24" s="655"/>
      <c r="H24" s="655"/>
      <c r="I24" s="655"/>
      <c r="J24" s="655"/>
      <c r="K24" s="655"/>
      <c r="L24" s="655"/>
      <c r="M24" s="655"/>
      <c r="N24" s="655"/>
      <c r="O24" s="655"/>
      <c r="P24" s="136" t="str">
        <f t="shared" si="0"/>
        <v/>
      </c>
    </row>
    <row r="25" spans="2:16" x14ac:dyDescent="0.25">
      <c r="B25" s="587" t="s">
        <v>1249</v>
      </c>
      <c r="C25" s="526" t="s">
        <v>1226</v>
      </c>
      <c r="D25" s="655"/>
      <c r="E25" s="655"/>
      <c r="F25" s="655"/>
      <c r="G25" s="655"/>
      <c r="H25" s="655"/>
      <c r="I25" s="655"/>
      <c r="J25" s="655"/>
      <c r="K25" s="655"/>
      <c r="L25" s="655"/>
      <c r="M25" s="655"/>
      <c r="N25" s="655"/>
      <c r="O25" s="655"/>
      <c r="P25" s="136" t="str">
        <f t="shared" si="0"/>
        <v/>
      </c>
    </row>
    <row r="26" spans="2:16" x14ac:dyDescent="0.25">
      <c r="B26" s="587" t="s">
        <v>1250</v>
      </c>
      <c r="C26" s="526" t="s">
        <v>1040</v>
      </c>
      <c r="D26" s="655"/>
      <c r="E26" s="655"/>
      <c r="F26" s="655"/>
      <c r="G26" s="655"/>
      <c r="H26" s="655"/>
      <c r="I26" s="655"/>
      <c r="J26" s="655"/>
      <c r="K26" s="655"/>
      <c r="L26" s="655"/>
      <c r="M26" s="655"/>
      <c r="N26" s="655"/>
      <c r="O26" s="655"/>
      <c r="P26" s="136" t="str">
        <f t="shared" si="0"/>
        <v/>
      </c>
    </row>
    <row r="27" spans="2:16" x14ac:dyDescent="0.25">
      <c r="B27" s="587" t="s">
        <v>1251</v>
      </c>
      <c r="C27" s="573" t="s">
        <v>1228</v>
      </c>
      <c r="D27" s="655"/>
      <c r="E27" s="655"/>
      <c r="F27" s="655"/>
      <c r="G27" s="655"/>
      <c r="H27" s="655"/>
      <c r="I27" s="655"/>
      <c r="J27" s="655"/>
      <c r="K27" s="655"/>
      <c r="L27" s="655"/>
      <c r="M27" s="655"/>
      <c r="N27" s="655"/>
      <c r="O27" s="655"/>
      <c r="P27" s="136" t="str">
        <f t="shared" si="0"/>
        <v/>
      </c>
    </row>
    <row r="28" spans="2:16" x14ac:dyDescent="0.25">
      <c r="B28" s="587" t="s">
        <v>1252</v>
      </c>
      <c r="C28" s="526" t="s">
        <v>1024</v>
      </c>
      <c r="D28" s="655"/>
      <c r="E28" s="655"/>
      <c r="F28" s="655"/>
      <c r="G28" s="655"/>
      <c r="H28" s="655"/>
      <c r="I28" s="655"/>
      <c r="J28" s="655"/>
      <c r="K28" s="655"/>
      <c r="L28" s="655"/>
      <c r="M28" s="655"/>
      <c r="N28" s="655"/>
      <c r="O28" s="655"/>
      <c r="P28" s="136" t="str">
        <f t="shared" si="0"/>
        <v/>
      </c>
    </row>
    <row r="29" spans="2:16" x14ac:dyDescent="0.25">
      <c r="B29" s="587" t="s">
        <v>1253</v>
      </c>
      <c r="C29" s="526" t="s">
        <v>1026</v>
      </c>
      <c r="D29" s="655"/>
      <c r="E29" s="655"/>
      <c r="F29" s="655"/>
      <c r="G29" s="655"/>
      <c r="H29" s="655"/>
      <c r="I29" s="655"/>
      <c r="J29" s="655"/>
      <c r="K29" s="655"/>
      <c r="L29" s="655"/>
      <c r="M29" s="655"/>
      <c r="N29" s="655"/>
      <c r="O29" s="655"/>
      <c r="P29" s="136" t="str">
        <f t="shared" si="0"/>
        <v/>
      </c>
    </row>
    <row r="30" spans="2:16" x14ac:dyDescent="0.25">
      <c r="B30" s="587" t="s">
        <v>1254</v>
      </c>
      <c r="C30" s="526" t="s">
        <v>1028</v>
      </c>
      <c r="D30" s="655"/>
      <c r="E30" s="655"/>
      <c r="F30" s="655"/>
      <c r="G30" s="655"/>
      <c r="H30" s="655"/>
      <c r="I30" s="655"/>
      <c r="J30" s="655"/>
      <c r="K30" s="655"/>
      <c r="L30" s="655"/>
      <c r="M30" s="655"/>
      <c r="N30" s="655"/>
      <c r="O30" s="655"/>
      <c r="P30" s="136" t="str">
        <f t="shared" si="0"/>
        <v/>
      </c>
    </row>
    <row r="31" spans="2:16" x14ac:dyDescent="0.25">
      <c r="B31" s="587" t="s">
        <v>1255</v>
      </c>
      <c r="C31" s="526" t="s">
        <v>1030</v>
      </c>
      <c r="D31" s="655"/>
      <c r="E31" s="655"/>
      <c r="F31" s="655"/>
      <c r="G31" s="655"/>
      <c r="H31" s="655"/>
      <c r="I31" s="655"/>
      <c r="J31" s="655"/>
      <c r="K31" s="655"/>
      <c r="L31" s="655"/>
      <c r="M31" s="655"/>
      <c r="N31" s="655"/>
      <c r="O31" s="655"/>
      <c r="P31" s="136" t="str">
        <f t="shared" si="0"/>
        <v/>
      </c>
    </row>
    <row r="32" spans="2:16" x14ac:dyDescent="0.25">
      <c r="B32" s="587" t="s">
        <v>1256</v>
      </c>
      <c r="C32" s="526" t="s">
        <v>1032</v>
      </c>
      <c r="D32" s="655"/>
      <c r="E32" s="655"/>
      <c r="F32" s="655"/>
      <c r="G32" s="655"/>
      <c r="H32" s="655"/>
      <c r="I32" s="655"/>
      <c r="J32" s="655"/>
      <c r="K32" s="655"/>
      <c r="L32" s="655"/>
      <c r="M32" s="655"/>
      <c r="N32" s="655"/>
      <c r="O32" s="655"/>
      <c r="P32" s="136" t="str">
        <f t="shared" si="0"/>
        <v/>
      </c>
    </row>
    <row r="33" spans="2:16" x14ac:dyDescent="0.25">
      <c r="B33" s="587" t="s">
        <v>1257</v>
      </c>
      <c r="C33" s="526" t="s">
        <v>1034</v>
      </c>
      <c r="D33" s="655"/>
      <c r="E33" s="655"/>
      <c r="F33" s="655"/>
      <c r="G33" s="655"/>
      <c r="H33" s="655"/>
      <c r="I33" s="655"/>
      <c r="J33" s="655"/>
      <c r="K33" s="655"/>
      <c r="L33" s="655"/>
      <c r="M33" s="655"/>
      <c r="N33" s="655"/>
      <c r="O33" s="655"/>
      <c r="P33" s="136" t="str">
        <f t="shared" si="0"/>
        <v/>
      </c>
    </row>
    <row r="34" spans="2:16" x14ac:dyDescent="0.25">
      <c r="B34" s="587" t="s">
        <v>1258</v>
      </c>
      <c r="C34" s="526" t="s">
        <v>1036</v>
      </c>
      <c r="D34" s="655"/>
      <c r="E34" s="655"/>
      <c r="F34" s="655"/>
      <c r="G34" s="655"/>
      <c r="H34" s="655"/>
      <c r="I34" s="655"/>
      <c r="J34" s="655"/>
      <c r="K34" s="655"/>
      <c r="L34" s="655"/>
      <c r="M34" s="655"/>
      <c r="N34" s="655"/>
      <c r="O34" s="655"/>
      <c r="P34" s="136" t="str">
        <f t="shared" si="0"/>
        <v/>
      </c>
    </row>
    <row r="35" spans="2:16" x14ac:dyDescent="0.25">
      <c r="B35" s="587" t="s">
        <v>1259</v>
      </c>
      <c r="C35" s="526" t="s">
        <v>1226</v>
      </c>
      <c r="D35" s="655"/>
      <c r="E35" s="655"/>
      <c r="F35" s="655"/>
      <c r="G35" s="655"/>
      <c r="H35" s="655"/>
      <c r="I35" s="655"/>
      <c r="J35" s="655"/>
      <c r="K35" s="655"/>
      <c r="L35" s="655"/>
      <c r="M35" s="655"/>
      <c r="N35" s="655"/>
      <c r="O35" s="655"/>
      <c r="P35" s="136" t="str">
        <f t="shared" si="0"/>
        <v/>
      </c>
    </row>
    <row r="36" spans="2:16" x14ac:dyDescent="0.25">
      <c r="B36" s="587" t="s">
        <v>1260</v>
      </c>
      <c r="C36" s="526" t="s">
        <v>1040</v>
      </c>
      <c r="D36" s="655"/>
      <c r="E36" s="655"/>
      <c r="F36" s="655"/>
      <c r="G36" s="655"/>
      <c r="H36" s="655"/>
      <c r="I36" s="655"/>
      <c r="J36" s="655"/>
      <c r="K36" s="655"/>
      <c r="L36" s="655"/>
      <c r="M36" s="655"/>
      <c r="N36" s="655"/>
      <c r="O36" s="655"/>
      <c r="P36" s="136" t="str">
        <f t="shared" si="0"/>
        <v/>
      </c>
    </row>
    <row r="37" spans="2:16" x14ac:dyDescent="0.25">
      <c r="B37" s="587" t="s">
        <v>1261</v>
      </c>
      <c r="C37" s="573" t="s">
        <v>1229</v>
      </c>
      <c r="D37" s="655"/>
      <c r="E37" s="655"/>
      <c r="F37" s="655"/>
      <c r="G37" s="655"/>
      <c r="H37" s="655"/>
      <c r="I37" s="655"/>
      <c r="J37" s="655"/>
      <c r="K37" s="655"/>
      <c r="L37" s="655"/>
      <c r="M37" s="655"/>
      <c r="N37" s="655"/>
      <c r="O37" s="655"/>
      <c r="P37" s="136" t="str">
        <f t="shared" si="0"/>
        <v/>
      </c>
    </row>
    <row r="38" spans="2:16" x14ac:dyDescent="0.25">
      <c r="B38" s="587" t="s">
        <v>1262</v>
      </c>
      <c r="C38" s="526" t="s">
        <v>1024</v>
      </c>
      <c r="D38" s="655"/>
      <c r="E38" s="655"/>
      <c r="F38" s="655"/>
      <c r="G38" s="655"/>
      <c r="H38" s="655"/>
      <c r="I38" s="655"/>
      <c r="J38" s="655"/>
      <c r="K38" s="655"/>
      <c r="L38" s="655"/>
      <c r="M38" s="655"/>
      <c r="N38" s="655"/>
      <c r="O38" s="655"/>
      <c r="P38" s="136" t="str">
        <f t="shared" si="0"/>
        <v/>
      </c>
    </row>
    <row r="39" spans="2:16" x14ac:dyDescent="0.25">
      <c r="B39" s="587" t="s">
        <v>1263</v>
      </c>
      <c r="C39" s="526" t="s">
        <v>1026</v>
      </c>
      <c r="D39" s="655"/>
      <c r="E39" s="655"/>
      <c r="F39" s="655"/>
      <c r="G39" s="655"/>
      <c r="H39" s="655"/>
      <c r="I39" s="655"/>
      <c r="J39" s="655"/>
      <c r="K39" s="655"/>
      <c r="L39" s="655"/>
      <c r="M39" s="655"/>
      <c r="N39" s="655"/>
      <c r="O39" s="655"/>
      <c r="P39" s="136" t="str">
        <f t="shared" si="0"/>
        <v/>
      </c>
    </row>
    <row r="40" spans="2:16" x14ac:dyDescent="0.25">
      <c r="B40" s="587" t="s">
        <v>1264</v>
      </c>
      <c r="C40" s="526" t="s">
        <v>1028</v>
      </c>
      <c r="D40" s="655"/>
      <c r="E40" s="655"/>
      <c r="F40" s="655"/>
      <c r="G40" s="655"/>
      <c r="H40" s="655"/>
      <c r="I40" s="655"/>
      <c r="J40" s="655"/>
      <c r="K40" s="655"/>
      <c r="L40" s="655"/>
      <c r="M40" s="655"/>
      <c r="N40" s="655"/>
      <c r="O40" s="655"/>
      <c r="P40" s="136" t="str">
        <f t="shared" si="0"/>
        <v/>
      </c>
    </row>
    <row r="41" spans="2:16" x14ac:dyDescent="0.25">
      <c r="B41" s="587" t="s">
        <v>1265</v>
      </c>
      <c r="C41" s="526" t="s">
        <v>1030</v>
      </c>
      <c r="D41" s="655"/>
      <c r="E41" s="655"/>
      <c r="F41" s="655"/>
      <c r="G41" s="655"/>
      <c r="H41" s="655"/>
      <c r="I41" s="655"/>
      <c r="J41" s="655"/>
      <c r="K41" s="655"/>
      <c r="L41" s="655"/>
      <c r="M41" s="655"/>
      <c r="N41" s="655"/>
      <c r="O41" s="655"/>
      <c r="P41" s="136" t="str">
        <f t="shared" si="0"/>
        <v/>
      </c>
    </row>
    <row r="42" spans="2:16" x14ac:dyDescent="0.25">
      <c r="B42" s="587" t="s">
        <v>1266</v>
      </c>
      <c r="C42" s="526" t="s">
        <v>1032</v>
      </c>
      <c r="D42" s="655"/>
      <c r="E42" s="655"/>
      <c r="F42" s="655"/>
      <c r="G42" s="655"/>
      <c r="H42" s="655"/>
      <c r="I42" s="655"/>
      <c r="J42" s="655"/>
      <c r="K42" s="655"/>
      <c r="L42" s="655"/>
      <c r="M42" s="655"/>
      <c r="N42" s="655"/>
      <c r="O42" s="655"/>
      <c r="P42" s="136" t="str">
        <f t="shared" si="0"/>
        <v/>
      </c>
    </row>
    <row r="43" spans="2:16" x14ac:dyDescent="0.25">
      <c r="B43" s="587" t="s">
        <v>1267</v>
      </c>
      <c r="C43" s="526" t="s">
        <v>1034</v>
      </c>
      <c r="D43" s="655"/>
      <c r="E43" s="655"/>
      <c r="F43" s="655"/>
      <c r="G43" s="655"/>
      <c r="H43" s="655"/>
      <c r="I43" s="655"/>
      <c r="J43" s="655"/>
      <c r="K43" s="655"/>
      <c r="L43" s="655"/>
      <c r="M43" s="655"/>
      <c r="N43" s="655"/>
      <c r="O43" s="655"/>
      <c r="P43" s="136" t="str">
        <f t="shared" si="0"/>
        <v/>
      </c>
    </row>
    <row r="44" spans="2:16" x14ac:dyDescent="0.25">
      <c r="B44" s="587" t="s">
        <v>1268</v>
      </c>
      <c r="C44" s="526" t="s">
        <v>1036</v>
      </c>
      <c r="D44" s="655"/>
      <c r="E44" s="655"/>
      <c r="F44" s="655"/>
      <c r="G44" s="655"/>
      <c r="H44" s="655"/>
      <c r="I44" s="655"/>
      <c r="J44" s="655"/>
      <c r="K44" s="655"/>
      <c r="L44" s="655"/>
      <c r="M44" s="655"/>
      <c r="N44" s="655"/>
      <c r="O44" s="655"/>
      <c r="P44" s="136" t="str">
        <f t="shared" si="0"/>
        <v/>
      </c>
    </row>
    <row r="45" spans="2:16" x14ac:dyDescent="0.25">
      <c r="B45" s="587" t="s">
        <v>1269</v>
      </c>
      <c r="C45" s="526" t="s">
        <v>1226</v>
      </c>
      <c r="D45" s="655"/>
      <c r="E45" s="655"/>
      <c r="F45" s="655"/>
      <c r="G45" s="655"/>
      <c r="H45" s="655"/>
      <c r="I45" s="655"/>
      <c r="J45" s="655"/>
      <c r="K45" s="655"/>
      <c r="L45" s="655"/>
      <c r="M45" s="655"/>
      <c r="N45" s="655"/>
      <c r="O45" s="655"/>
      <c r="P45" s="136" t="str">
        <f t="shared" si="0"/>
        <v/>
      </c>
    </row>
    <row r="46" spans="2:16" ht="15.75" thickBot="1" x14ac:dyDescent="0.3">
      <c r="B46" s="843" t="s">
        <v>1837</v>
      </c>
      <c r="C46" s="716" t="s">
        <v>1040</v>
      </c>
      <c r="D46" s="717"/>
      <c r="E46" s="717"/>
      <c r="F46" s="717"/>
      <c r="G46" s="717"/>
      <c r="H46" s="717"/>
      <c r="I46" s="717"/>
      <c r="J46" s="717"/>
      <c r="K46" s="717"/>
      <c r="L46" s="717"/>
      <c r="M46" s="717"/>
      <c r="N46" s="717"/>
      <c r="O46" s="717"/>
      <c r="P46" s="136" t="str">
        <f t="shared" si="0"/>
        <v/>
      </c>
    </row>
    <row r="48" spans="2:16" x14ac:dyDescent="0.25">
      <c r="C48" s="2" t="s">
        <v>1827</v>
      </c>
    </row>
    <row r="49" spans="3:15" x14ac:dyDescent="0.25">
      <c r="C49" t="s">
        <v>1231</v>
      </c>
      <c r="D49" s="481" t="str">
        <f>IF(D7="","",IF(ROUND(SUM(D8:D16),2)=ROUND(D7,2),"OK","Błąd sumy częściowej"))</f>
        <v/>
      </c>
      <c r="E49" s="481" t="str">
        <f t="shared" ref="E49:O49" si="1">IF(E7="","",IF(ROUND(SUM(E8:E16),2)=ROUND(E7,2),"OK","Błąd sumy częściowej"))</f>
        <v/>
      </c>
      <c r="F49" s="481" t="str">
        <f t="shared" si="1"/>
        <v/>
      </c>
      <c r="G49" s="481" t="str">
        <f t="shared" si="1"/>
        <v/>
      </c>
      <c r="H49" s="481" t="str">
        <f t="shared" si="1"/>
        <v/>
      </c>
      <c r="I49" s="481" t="str">
        <f t="shared" si="1"/>
        <v/>
      </c>
      <c r="J49" s="481" t="str">
        <f t="shared" si="1"/>
        <v/>
      </c>
      <c r="K49" s="481" t="str">
        <f t="shared" si="1"/>
        <v/>
      </c>
      <c r="L49" s="481" t="str">
        <f t="shared" si="1"/>
        <v/>
      </c>
      <c r="M49" s="481" t="str">
        <f t="shared" si="1"/>
        <v/>
      </c>
      <c r="N49" s="481" t="str">
        <f t="shared" si="1"/>
        <v/>
      </c>
      <c r="O49" s="481" t="str">
        <f t="shared" si="1"/>
        <v/>
      </c>
    </row>
    <row r="50" spans="3:15" x14ac:dyDescent="0.25">
      <c r="C50" t="s">
        <v>1241</v>
      </c>
      <c r="D50" s="481" t="str">
        <f>IF(D17="","",IF(ROUND(SUM(D18:D26),2)=ROUND(D17,2),"OK","Błąd sumy częściowej"))</f>
        <v/>
      </c>
      <c r="E50" s="481" t="str">
        <f t="shared" ref="E50:O50" si="2">IF(E17="","",IF(ROUND(SUM(E18:E26),2)=ROUND(E17,2),"OK","Błąd sumy częściowej"))</f>
        <v/>
      </c>
      <c r="F50" s="481" t="str">
        <f t="shared" si="2"/>
        <v/>
      </c>
      <c r="G50" s="481" t="str">
        <f t="shared" si="2"/>
        <v/>
      </c>
      <c r="H50" s="481" t="str">
        <f t="shared" si="2"/>
        <v/>
      </c>
      <c r="I50" s="481" t="str">
        <f t="shared" si="2"/>
        <v/>
      </c>
      <c r="J50" s="481" t="str">
        <f t="shared" si="2"/>
        <v/>
      </c>
      <c r="K50" s="481" t="str">
        <f t="shared" si="2"/>
        <v/>
      </c>
      <c r="L50" s="481" t="str">
        <f t="shared" si="2"/>
        <v/>
      </c>
      <c r="M50" s="481" t="str">
        <f t="shared" si="2"/>
        <v/>
      </c>
      <c r="N50" s="481" t="str">
        <f t="shared" si="2"/>
        <v/>
      </c>
      <c r="O50" s="481" t="str">
        <f t="shared" si="2"/>
        <v/>
      </c>
    </row>
    <row r="51" spans="3:15" x14ac:dyDescent="0.25">
      <c r="C51" t="s">
        <v>1251</v>
      </c>
      <c r="D51" s="481" t="str">
        <f>IF(D27="","",IF(ROUND(SUM(D28:D36),2)=ROUND(D27,2),"OK","Błąd sumy częściowej"))</f>
        <v/>
      </c>
      <c r="E51" s="481" t="str">
        <f t="shared" ref="E51:O51" si="3">IF(E27="","",IF(ROUND(SUM(E28:E36),2)=ROUND(E27,2),"OK","Błąd sumy częściowej"))</f>
        <v/>
      </c>
      <c r="F51" s="481" t="str">
        <f t="shared" si="3"/>
        <v/>
      </c>
      <c r="G51" s="481" t="str">
        <f t="shared" si="3"/>
        <v/>
      </c>
      <c r="H51" s="481" t="str">
        <f t="shared" si="3"/>
        <v/>
      </c>
      <c r="I51" s="481" t="str">
        <f t="shared" si="3"/>
        <v/>
      </c>
      <c r="J51" s="481" t="str">
        <f t="shared" si="3"/>
        <v/>
      </c>
      <c r="K51" s="481" t="str">
        <f t="shared" si="3"/>
        <v/>
      </c>
      <c r="L51" s="481" t="str">
        <f t="shared" si="3"/>
        <v/>
      </c>
      <c r="M51" s="481" t="str">
        <f t="shared" si="3"/>
        <v/>
      </c>
      <c r="N51" s="481" t="str">
        <f t="shared" si="3"/>
        <v/>
      </c>
      <c r="O51" s="481" t="str">
        <f t="shared" si="3"/>
        <v/>
      </c>
    </row>
    <row r="52" spans="3:15" x14ac:dyDescent="0.25">
      <c r="C52" t="s">
        <v>1261</v>
      </c>
      <c r="D52" s="481" t="str">
        <f>IF(D37="","",IF(ROUND(SUM(D38:D46),2)=ROUND(D37,2),"OK","Błąd sumy częściowej"))</f>
        <v/>
      </c>
      <c r="E52" s="481" t="str">
        <f t="shared" ref="E52:O52" si="4">IF(E37="","",IF(ROUND(SUM(E38:E46),2)=ROUND(E37,2),"OK","Błąd sumy częściowej"))</f>
        <v/>
      </c>
      <c r="F52" s="481" t="str">
        <f t="shared" si="4"/>
        <v/>
      </c>
      <c r="G52" s="481" t="str">
        <f t="shared" si="4"/>
        <v/>
      </c>
      <c r="H52" s="481" t="str">
        <f t="shared" si="4"/>
        <v/>
      </c>
      <c r="I52" s="481" t="str">
        <f t="shared" si="4"/>
        <v/>
      </c>
      <c r="J52" s="481" t="str">
        <f t="shared" si="4"/>
        <v/>
      </c>
      <c r="K52" s="481" t="str">
        <f t="shared" si="4"/>
        <v/>
      </c>
      <c r="L52" s="481" t="str">
        <f t="shared" si="4"/>
        <v/>
      </c>
      <c r="M52" s="481" t="str">
        <f t="shared" si="4"/>
        <v/>
      </c>
      <c r="N52" s="481" t="str">
        <f t="shared" si="4"/>
        <v/>
      </c>
      <c r="O52" s="481" t="str">
        <f t="shared" si="4"/>
        <v/>
      </c>
    </row>
    <row r="54" spans="3:15" x14ac:dyDescent="0.25">
      <c r="C54" s="14" t="s">
        <v>1852</v>
      </c>
      <c r="D54" s="481" t="str">
        <f>IF(COUNTBLANK(P7:P46)=40,"",IF(AND(COUNTIF(P7:P46,"Weryfikacja wiersza OK")=40,COUNTIF(D49:O52,"OK")=48),"Arkusz jest zwalidowany poprawnie","Arkusz jest niepoprawny"))</f>
        <v/>
      </c>
    </row>
  </sheetData>
  <mergeCells count="7">
    <mergeCell ref="J4:K4"/>
    <mergeCell ref="L4:M4"/>
    <mergeCell ref="N4:O4"/>
    <mergeCell ref="B4:C6"/>
    <mergeCell ref="D4:E4"/>
    <mergeCell ref="F4:G4"/>
    <mergeCell ref="H4:I4"/>
  </mergeCells>
  <conditionalFormatting sqref="P7:P46">
    <cfRule type="containsText" dxfId="35" priority="4" operator="containsText" text="Weryfikacja wiersza OK">
      <formula>NOT(ISERROR(SEARCH("Weryfikacja wiersza OK",P7)))</formula>
    </cfRule>
  </conditionalFormatting>
  <conditionalFormatting sqref="P7:P46">
    <cfRule type="cellIs" dxfId="34" priority="3" operator="equal">
      <formula>"Weryfikacja OK"</formula>
    </cfRule>
  </conditionalFormatting>
  <conditionalFormatting sqref="D49:O52">
    <cfRule type="containsText" dxfId="33" priority="2" operator="containsText" text="OK">
      <formula>NOT(ISERROR(SEARCH("OK",D49)))</formula>
    </cfRule>
  </conditionalFormatting>
  <conditionalFormatting sqref="D54">
    <cfRule type="containsText" dxfId="32" priority="1" operator="containsText" text="Arkusz jest zwalidowany poprawnie">
      <formula>NOT(ISERROR(SEARCH("Arkusz jest zwalidowany poprawnie",D54)))</formula>
    </cfRule>
  </conditionalFormatting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4"/>
  <sheetViews>
    <sheetView workbookViewId="0">
      <selection activeCell="D6" sqref="D6:F17"/>
    </sheetView>
  </sheetViews>
  <sheetFormatPr defaultRowHeight="15" x14ac:dyDescent="0.25"/>
  <cols>
    <col min="2" max="2" width="9.42578125" bestFit="1" customWidth="1"/>
    <col min="3" max="3" width="58.140625" customWidth="1"/>
    <col min="4" max="6" width="13.5703125" customWidth="1"/>
  </cols>
  <sheetData>
    <row r="1" spans="2:7" ht="15.75" x14ac:dyDescent="0.25">
      <c r="B1" s="1" t="s">
        <v>259</v>
      </c>
      <c r="F1" s="2" t="s">
        <v>1606</v>
      </c>
    </row>
    <row r="2" spans="2:7" x14ac:dyDescent="0.25">
      <c r="B2" t="s">
        <v>1314</v>
      </c>
    </row>
    <row r="3" spans="2:7" ht="15.75" thickBot="1" x14ac:dyDescent="0.3"/>
    <row r="4" spans="2:7" x14ac:dyDescent="0.25">
      <c r="B4" s="1001"/>
      <c r="C4" s="1002"/>
      <c r="D4" s="848" t="s">
        <v>818</v>
      </c>
      <c r="E4" s="855" t="s">
        <v>1288</v>
      </c>
      <c r="F4" s="852" t="s">
        <v>1289</v>
      </c>
    </row>
    <row r="5" spans="2:7" ht="15.75" thickBot="1" x14ac:dyDescent="0.3">
      <c r="B5" s="1003"/>
      <c r="C5" s="1004"/>
      <c r="D5" s="723" t="s">
        <v>126</v>
      </c>
      <c r="E5" s="795" t="s">
        <v>127</v>
      </c>
      <c r="F5" s="673" t="s">
        <v>128</v>
      </c>
    </row>
    <row r="6" spans="2:7" ht="30" x14ac:dyDescent="0.25">
      <c r="B6" s="853" t="s">
        <v>1290</v>
      </c>
      <c r="C6" s="553" t="s">
        <v>1291</v>
      </c>
      <c r="D6" s="547"/>
      <c r="E6" s="547"/>
      <c r="F6" s="674"/>
      <c r="G6" s="102" t="str">
        <f>IF(COUNTBLANK(D6:F6)=3,"",IF(COUNTBLANK(D6:F6)=0,"Weryfikacja wiersza OK","Należy wypełnić wszystkie pola w bieżącym wierszu"))</f>
        <v/>
      </c>
    </row>
    <row r="7" spans="2:7" ht="30" x14ac:dyDescent="0.25">
      <c r="B7" s="93" t="s">
        <v>1292</v>
      </c>
      <c r="C7" s="526" t="s">
        <v>1293</v>
      </c>
      <c r="D7" s="628"/>
      <c r="E7" s="628"/>
      <c r="F7" s="641"/>
      <c r="G7" s="102" t="str">
        <f t="shared" ref="G7:G17" si="0">IF(COUNTBLANK(D7:F7)=3,"",IF(COUNTBLANK(D7:F7)=0,"Weryfikacja wiersza OK","Należy wypełnić wszystkie pola w bieżącym wierszu"))</f>
        <v/>
      </c>
    </row>
    <row r="8" spans="2:7" ht="30" x14ac:dyDescent="0.25">
      <c r="B8" s="93" t="s">
        <v>1294</v>
      </c>
      <c r="C8" s="526" t="s">
        <v>1295</v>
      </c>
      <c r="D8" s="628"/>
      <c r="E8" s="628"/>
      <c r="F8" s="641"/>
      <c r="G8" s="102" t="str">
        <f t="shared" si="0"/>
        <v/>
      </c>
    </row>
    <row r="9" spans="2:7" ht="30" x14ac:dyDescent="0.25">
      <c r="B9" s="93" t="s">
        <v>1296</v>
      </c>
      <c r="C9" s="526" t="s">
        <v>1297</v>
      </c>
      <c r="D9" s="628"/>
      <c r="E9" s="628"/>
      <c r="F9" s="641"/>
      <c r="G9" s="102" t="str">
        <f t="shared" si="0"/>
        <v/>
      </c>
    </row>
    <row r="10" spans="2:7" ht="30" x14ac:dyDescent="0.25">
      <c r="B10" s="667" t="s">
        <v>1298</v>
      </c>
      <c r="C10" s="589" t="s">
        <v>1299</v>
      </c>
      <c r="D10" s="630"/>
      <c r="E10" s="630"/>
      <c r="F10" s="816"/>
      <c r="G10" s="102" t="str">
        <f t="shared" si="0"/>
        <v/>
      </c>
    </row>
    <row r="11" spans="2:7" ht="30" x14ac:dyDescent="0.25">
      <c r="B11" s="854" t="s">
        <v>1300</v>
      </c>
      <c r="C11" s="849" t="s">
        <v>1301</v>
      </c>
      <c r="D11" s="850"/>
      <c r="E11" s="850"/>
      <c r="F11" s="856"/>
      <c r="G11" s="102" t="str">
        <f t="shared" si="0"/>
        <v/>
      </c>
    </row>
    <row r="12" spans="2:7" ht="30" x14ac:dyDescent="0.25">
      <c r="B12" s="93" t="s">
        <v>1302</v>
      </c>
      <c r="C12" s="526" t="s">
        <v>1303</v>
      </c>
      <c r="D12" s="628"/>
      <c r="E12" s="628"/>
      <c r="F12" s="641"/>
      <c r="G12" s="102" t="str">
        <f t="shared" si="0"/>
        <v/>
      </c>
    </row>
    <row r="13" spans="2:7" x14ac:dyDescent="0.25">
      <c r="B13" s="93" t="s">
        <v>1304</v>
      </c>
      <c r="C13" s="526" t="s">
        <v>1305</v>
      </c>
      <c r="D13" s="628"/>
      <c r="E13" s="628"/>
      <c r="F13" s="641"/>
      <c r="G13" s="102" t="str">
        <f t="shared" si="0"/>
        <v/>
      </c>
    </row>
    <row r="14" spans="2:7" ht="30" x14ac:dyDescent="0.25">
      <c r="B14" s="93" t="s">
        <v>1306</v>
      </c>
      <c r="C14" s="526" t="s">
        <v>1307</v>
      </c>
      <c r="D14" s="628"/>
      <c r="E14" s="628"/>
      <c r="F14" s="641"/>
      <c r="G14" s="102" t="str">
        <f t="shared" si="0"/>
        <v/>
      </c>
    </row>
    <row r="15" spans="2:7" ht="30" x14ac:dyDescent="0.25">
      <c r="B15" s="93" t="s">
        <v>1308</v>
      </c>
      <c r="C15" s="526" t="s">
        <v>1309</v>
      </c>
      <c r="D15" s="628"/>
      <c r="E15" s="628"/>
      <c r="F15" s="641"/>
      <c r="G15" s="102" t="str">
        <f t="shared" si="0"/>
        <v/>
      </c>
    </row>
    <row r="16" spans="2:7" ht="15.75" thickBot="1" x14ac:dyDescent="0.3">
      <c r="B16" s="667" t="s">
        <v>1310</v>
      </c>
      <c r="C16" s="589" t="s">
        <v>1311</v>
      </c>
      <c r="D16" s="630"/>
      <c r="E16" s="630"/>
      <c r="F16" s="816"/>
      <c r="G16" s="102" t="str">
        <f t="shared" si="0"/>
        <v/>
      </c>
    </row>
    <row r="17" spans="2:7" ht="15.75" thickBot="1" x14ac:dyDescent="0.3">
      <c r="B17" s="825" t="s">
        <v>1312</v>
      </c>
      <c r="C17" s="631" t="s">
        <v>1313</v>
      </c>
      <c r="D17" s="738"/>
      <c r="E17" s="738"/>
      <c r="F17" s="857"/>
      <c r="G17" s="102" t="str">
        <f t="shared" si="0"/>
        <v/>
      </c>
    </row>
    <row r="19" spans="2:7" x14ac:dyDescent="0.25">
      <c r="C19" s="2" t="s">
        <v>1827</v>
      </c>
    </row>
    <row r="20" spans="2:7" x14ac:dyDescent="0.25">
      <c r="C20" t="s">
        <v>1290</v>
      </c>
      <c r="D20" s="481" t="str">
        <f>IF(D6="","",IF(ROUND(SUM(D7:D10),2)=ROUND(D6,2),"OK","Błąd sumy częściowej"))</f>
        <v/>
      </c>
      <c r="E20" s="481" t="str">
        <f t="shared" ref="E20:F20" si="1">IF(E6="","",IF(ROUND(SUM(E7:E10),2)=ROUND(E6,2),"OK","Błąd sumy częściowej"))</f>
        <v/>
      </c>
      <c r="F20" s="481" t="str">
        <f t="shared" si="1"/>
        <v/>
      </c>
    </row>
    <row r="21" spans="2:7" x14ac:dyDescent="0.25">
      <c r="C21" t="s">
        <v>1300</v>
      </c>
      <c r="D21" s="481" t="str">
        <f>IF(D11="","",IF(ROUND(SUM(D12:D16),2)=ROUND(D11,2),"OK","Błąd sumy częściowej"))</f>
        <v/>
      </c>
      <c r="E21" s="481" t="str">
        <f t="shared" ref="E21:F21" si="2">IF(E11="","",IF(ROUND(SUM(E12:E16),2)=ROUND(E11,2),"OK","Błąd sumy częściowej"))</f>
        <v/>
      </c>
      <c r="F21" s="481" t="str">
        <f t="shared" si="2"/>
        <v/>
      </c>
    </row>
    <row r="22" spans="2:7" x14ac:dyDescent="0.25">
      <c r="C22" t="s">
        <v>1312</v>
      </c>
      <c r="D22" s="481" t="str">
        <f>IF(D17="","",IF(ROUND(SUM(D6,D11),2)=ROUND(D17,2),"OK","Błąd sumy częściowej"))</f>
        <v/>
      </c>
      <c r="E22" s="481" t="str">
        <f t="shared" ref="E22:F22" si="3">IF(E17="","",IF(ROUND(SUM(E6,E11),2)=ROUND(E17,2),"OK","Błąd sumy częściowej"))</f>
        <v/>
      </c>
      <c r="F22" s="481" t="str">
        <f t="shared" si="3"/>
        <v/>
      </c>
    </row>
    <row r="24" spans="2:7" x14ac:dyDescent="0.25">
      <c r="C24" s="14" t="s">
        <v>1852</v>
      </c>
      <c r="D24" s="481" t="str">
        <f>IF(COUNTBLANK(G6:G17)=12,"",IF(AND(COUNTIF(G6:G17,"Weryfikacja wiersza OK")=12,COUNTIF(D20:F22,"OK")=9),"Arkusz jest zwalidowany poprawnie","Arkusz jest niepoprawny"))</f>
        <v/>
      </c>
    </row>
  </sheetData>
  <mergeCells count="1">
    <mergeCell ref="B4:C5"/>
  </mergeCells>
  <conditionalFormatting sqref="G6:G17">
    <cfRule type="containsText" dxfId="31" priority="4" operator="containsText" text="Weryfikacja bieżącego wiersza: OK">
      <formula>NOT(ISERROR(SEARCH("Weryfikacja bieżącego wiersza: OK",G6)))</formula>
    </cfRule>
  </conditionalFormatting>
  <conditionalFormatting sqref="G6:G17">
    <cfRule type="cellIs" dxfId="30" priority="3" operator="equal">
      <formula>"Weryfikacja wiersza OK"</formula>
    </cfRule>
  </conditionalFormatting>
  <conditionalFormatting sqref="D20:F22">
    <cfRule type="containsText" dxfId="29" priority="2" operator="containsText" text="OK">
      <formula>NOT(ISERROR(SEARCH("OK",D20)))</formula>
    </cfRule>
  </conditionalFormatting>
  <conditionalFormatting sqref="D24">
    <cfRule type="containsText" dxfId="28" priority="1" operator="containsText" text="Arkusz jest zwalidowany poprawnie">
      <formula>NOT(ISERROR(SEARCH("Arkusz jest zwalidowany poprawnie",D24)))</formula>
    </cfRule>
  </conditionalFormatting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8"/>
  <sheetViews>
    <sheetView workbookViewId="0">
      <selection activeCell="D16" sqref="D16:H16"/>
    </sheetView>
  </sheetViews>
  <sheetFormatPr defaultRowHeight="15" x14ac:dyDescent="0.25"/>
  <cols>
    <col min="2" max="2" width="9.5703125" customWidth="1"/>
    <col min="3" max="3" width="51.140625" customWidth="1"/>
    <col min="4" max="8" width="13.5703125" customWidth="1"/>
  </cols>
  <sheetData>
    <row r="1" spans="2:9" ht="15.75" x14ac:dyDescent="0.25">
      <c r="B1" s="1" t="s">
        <v>259</v>
      </c>
      <c r="H1" s="2" t="s">
        <v>1606</v>
      </c>
    </row>
    <row r="2" spans="2:9" x14ac:dyDescent="0.25">
      <c r="B2" t="s">
        <v>1332</v>
      </c>
    </row>
    <row r="3" spans="2:9" ht="15.75" thickBot="1" x14ac:dyDescent="0.3"/>
    <row r="4" spans="2:9" ht="30" x14ac:dyDescent="0.25">
      <c r="B4" s="1001"/>
      <c r="C4" s="1002"/>
      <c r="D4" s="620" t="s">
        <v>438</v>
      </c>
      <c r="E4" s="621" t="s">
        <v>1315</v>
      </c>
      <c r="F4" s="621" t="s">
        <v>1285</v>
      </c>
      <c r="G4" s="634" t="s">
        <v>1316</v>
      </c>
      <c r="H4" s="635" t="s">
        <v>84</v>
      </c>
    </row>
    <row r="5" spans="2:9" ht="15.75" thickBot="1" x14ac:dyDescent="0.3">
      <c r="B5" s="1003"/>
      <c r="C5" s="1004"/>
      <c r="D5" s="723" t="s">
        <v>126</v>
      </c>
      <c r="E5" s="724" t="s">
        <v>127</v>
      </c>
      <c r="F5" s="724" t="s">
        <v>128</v>
      </c>
      <c r="G5" s="795" t="s">
        <v>129</v>
      </c>
      <c r="H5" s="673" t="s">
        <v>134</v>
      </c>
    </row>
    <row r="6" spans="2:9" x14ac:dyDescent="0.25">
      <c r="B6" s="552" t="s">
        <v>1317</v>
      </c>
      <c r="C6" s="624" t="s">
        <v>1318</v>
      </c>
      <c r="D6" s="625"/>
      <c r="E6" s="625"/>
      <c r="F6" s="625"/>
      <c r="G6" s="858"/>
      <c r="H6" s="639"/>
      <c r="I6" s="102" t="str">
        <f>IF(COUNTBLANK(D6:H6)=5,"",IF(COUNTBLANK(D6:H6)=0,"Weryfikacja wiersza OK","Należy wypełnić wszystkie pola w bieżącym wierszu"))</f>
        <v/>
      </c>
    </row>
    <row r="7" spans="2:9" x14ac:dyDescent="0.25">
      <c r="B7" s="93" t="s">
        <v>1319</v>
      </c>
      <c r="C7" s="555" t="s">
        <v>1320</v>
      </c>
      <c r="D7" s="628"/>
      <c r="E7" s="628"/>
      <c r="F7" s="628"/>
      <c r="G7" s="752"/>
      <c r="H7" s="641"/>
      <c r="I7" s="102" t="str">
        <f t="shared" ref="I7:I13" si="0">IF(COUNTBLANK(D7:H7)=5,"",IF(COUNTBLANK(D7:H7)=0,"Weryfikacja wiersza OK","Należy wypełnić wszystkie pola w bieżącym wierszu"))</f>
        <v/>
      </c>
    </row>
    <row r="8" spans="2:9" x14ac:dyDescent="0.25">
      <c r="B8" s="93" t="s">
        <v>1321</v>
      </c>
      <c r="C8" s="555" t="s">
        <v>1322</v>
      </c>
      <c r="D8" s="628"/>
      <c r="E8" s="628"/>
      <c r="F8" s="628"/>
      <c r="G8" s="752"/>
      <c r="H8" s="641"/>
      <c r="I8" s="102" t="str">
        <f t="shared" si="0"/>
        <v/>
      </c>
    </row>
    <row r="9" spans="2:9" x14ac:dyDescent="0.25">
      <c r="B9" s="93" t="s">
        <v>1323</v>
      </c>
      <c r="C9" s="555" t="s">
        <v>696</v>
      </c>
      <c r="D9" s="628"/>
      <c r="E9" s="628"/>
      <c r="F9" s="628"/>
      <c r="G9" s="752"/>
      <c r="H9" s="641"/>
      <c r="I9" s="102" t="str">
        <f t="shared" si="0"/>
        <v/>
      </c>
    </row>
    <row r="10" spans="2:9" x14ac:dyDescent="0.25">
      <c r="B10" s="93" t="s">
        <v>1324</v>
      </c>
      <c r="C10" s="555" t="s">
        <v>1325</v>
      </c>
      <c r="D10" s="628"/>
      <c r="E10" s="628"/>
      <c r="F10" s="628"/>
      <c r="G10" s="752"/>
      <c r="H10" s="641"/>
      <c r="I10" s="102" t="str">
        <f t="shared" si="0"/>
        <v/>
      </c>
    </row>
    <row r="11" spans="2:9" x14ac:dyDescent="0.25">
      <c r="B11" s="93" t="s">
        <v>1326</v>
      </c>
      <c r="C11" s="627" t="s">
        <v>1327</v>
      </c>
      <c r="D11" s="628"/>
      <c r="E11" s="628"/>
      <c r="F11" s="628"/>
      <c r="G11" s="628"/>
      <c r="H11" s="641"/>
      <c r="I11" s="102" t="str">
        <f t="shared" si="0"/>
        <v/>
      </c>
    </row>
    <row r="12" spans="2:9" ht="30" x14ac:dyDescent="0.25">
      <c r="B12" s="93" t="s">
        <v>1328</v>
      </c>
      <c r="C12" s="627" t="s">
        <v>1329</v>
      </c>
      <c r="D12" s="628"/>
      <c r="E12" s="737"/>
      <c r="F12" s="737"/>
      <c r="G12" s="752"/>
      <c r="H12" s="641"/>
      <c r="I12" s="102" t="str">
        <f t="shared" si="0"/>
        <v/>
      </c>
    </row>
    <row r="13" spans="2:9" ht="30.75" thickBot="1" x14ac:dyDescent="0.3">
      <c r="B13" s="560" t="s">
        <v>1330</v>
      </c>
      <c r="C13" s="648" t="s">
        <v>1331</v>
      </c>
      <c r="D13" s="742"/>
      <c r="E13" s="743"/>
      <c r="F13" s="743"/>
      <c r="G13" s="859"/>
      <c r="H13" s="642"/>
      <c r="I13" s="102" t="str">
        <f t="shared" si="0"/>
        <v/>
      </c>
    </row>
    <row r="15" spans="2:9" x14ac:dyDescent="0.25">
      <c r="C15" s="2" t="s">
        <v>1827</v>
      </c>
    </row>
    <row r="16" spans="2:9" x14ac:dyDescent="0.25">
      <c r="C16" t="s">
        <v>1326</v>
      </c>
      <c r="D16" s="481" t="str">
        <f>IF(D11="","",IF(ROUND(SUM(D6-D7+D8+D9),2)=ROUND(D11,2),"OK","Błąd sumy częściowej"))</f>
        <v/>
      </c>
      <c r="E16" s="481" t="str">
        <f t="shared" ref="E16:H16" si="1">IF(E11="","",IF(ROUND(SUM(E6-E7+E8+E9),2)=ROUND(E11,2),"OK","Błąd sumy częściowej"))</f>
        <v/>
      </c>
      <c r="F16" s="481" t="str">
        <f t="shared" si="1"/>
        <v/>
      </c>
      <c r="G16" s="481" t="str">
        <f t="shared" si="1"/>
        <v/>
      </c>
      <c r="H16" s="481" t="str">
        <f t="shared" si="1"/>
        <v/>
      </c>
    </row>
    <row r="18" spans="3:4" x14ac:dyDescent="0.25">
      <c r="C18" s="14" t="s">
        <v>1852</v>
      </c>
      <c r="D18" s="481" t="str">
        <f>IF(COUNTBLANK(I6:I13)=8,"",IF(AND(COUNTIF(I6:I13,"Weryfikacja wiersza OK")=8,COUNTIF(D16:H16,"OK")=5),"Arkusz jest zwalidowany poprawnie","Arkusz jest niepoprawny"))</f>
        <v/>
      </c>
    </row>
  </sheetData>
  <mergeCells count="1">
    <mergeCell ref="B4:C5"/>
  </mergeCells>
  <conditionalFormatting sqref="I6:I13">
    <cfRule type="containsText" dxfId="27" priority="4" operator="containsText" text="Weryfikacja bieżącego wiersza: OK">
      <formula>NOT(ISERROR(SEARCH("Weryfikacja bieżącego wiersza: OK",I6)))</formula>
    </cfRule>
  </conditionalFormatting>
  <conditionalFormatting sqref="I6:I13">
    <cfRule type="cellIs" dxfId="26" priority="3" operator="equal">
      <formula>"Weryfikacja wiersza OK"</formula>
    </cfRule>
  </conditionalFormatting>
  <conditionalFormatting sqref="D16:H16">
    <cfRule type="containsText" dxfId="25" priority="2" operator="containsText" text="OK">
      <formula>NOT(ISERROR(SEARCH("OK",D16)))</formula>
    </cfRule>
  </conditionalFormatting>
  <conditionalFormatting sqref="D18">
    <cfRule type="containsText" dxfId="24" priority="1" operator="containsText" text="Arkusz jest zwalidowany poprawnie">
      <formula>NOT(ISERROR(SEARCH("Arkusz jest zwalidowany poprawnie",D18)))</formula>
    </cfRule>
  </conditionalFormatting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4"/>
  <sheetViews>
    <sheetView workbookViewId="0">
      <selection activeCell="D6" sqref="D6:D9"/>
    </sheetView>
  </sheetViews>
  <sheetFormatPr defaultRowHeight="15" x14ac:dyDescent="0.25"/>
  <cols>
    <col min="2" max="2" width="11.140625" customWidth="1"/>
    <col min="3" max="3" width="29.5703125" customWidth="1"/>
    <col min="4" max="4" width="13.5703125" customWidth="1"/>
  </cols>
  <sheetData>
    <row r="1" spans="2:11" ht="15.75" x14ac:dyDescent="0.25">
      <c r="B1" s="1" t="s">
        <v>259</v>
      </c>
      <c r="K1" s="2" t="s">
        <v>1606</v>
      </c>
    </row>
    <row r="2" spans="2:11" x14ac:dyDescent="0.25">
      <c r="B2" t="s">
        <v>1333</v>
      </c>
    </row>
    <row r="3" spans="2:11" ht="15.75" thickBot="1" x14ac:dyDescent="0.3"/>
    <row r="4" spans="2:11" ht="45" x14ac:dyDescent="0.25">
      <c r="B4" s="1057"/>
      <c r="C4" s="1058"/>
      <c r="D4" s="847" t="s">
        <v>54</v>
      </c>
    </row>
    <row r="5" spans="2:11" ht="15.75" thickBot="1" x14ac:dyDescent="0.3">
      <c r="B5" s="1059"/>
      <c r="C5" s="1060"/>
      <c r="D5" s="563" t="s">
        <v>126</v>
      </c>
    </row>
    <row r="6" spans="2:11" ht="15.75" thickBot="1" x14ac:dyDescent="0.3">
      <c r="B6" s="541" t="s">
        <v>1334</v>
      </c>
      <c r="C6" s="542" t="s">
        <v>102</v>
      </c>
      <c r="D6" s="860"/>
      <c r="E6" s="505" t="str">
        <f>IF(ISBLANK(D6),"",IF(ISNUMBER(D6),"Weryfikacja wiersza OK","Błąd: Wartość w kolumnie A musi być liczbą"))</f>
        <v/>
      </c>
    </row>
    <row r="7" spans="2:11" x14ac:dyDescent="0.25">
      <c r="B7" s="570" t="s">
        <v>1335</v>
      </c>
      <c r="C7" s="726" t="s">
        <v>98</v>
      </c>
      <c r="D7" s="861"/>
      <c r="E7" s="505" t="str">
        <f t="shared" ref="E7:E9" si="0">IF(ISBLANK(D7),"",IF(ISNUMBER(D7),"Weryfikacja wiersza OK","Błąd: Wartość w kolumnie A musi być liczbą"))</f>
        <v/>
      </c>
    </row>
    <row r="8" spans="2:11" x14ac:dyDescent="0.25">
      <c r="B8" s="521" t="s">
        <v>1336</v>
      </c>
      <c r="C8" s="522" t="s">
        <v>1315</v>
      </c>
      <c r="D8" s="862"/>
      <c r="E8" s="505" t="str">
        <f t="shared" si="0"/>
        <v/>
      </c>
    </row>
    <row r="9" spans="2:11" ht="15.75" thickBot="1" x14ac:dyDescent="0.3">
      <c r="B9" s="574" t="s">
        <v>1337</v>
      </c>
      <c r="C9" s="863" t="s">
        <v>1338</v>
      </c>
      <c r="D9" s="864"/>
      <c r="E9" s="505" t="str">
        <f t="shared" si="0"/>
        <v/>
      </c>
    </row>
    <row r="11" spans="2:11" x14ac:dyDescent="0.25">
      <c r="C11" s="2" t="s">
        <v>1827</v>
      </c>
    </row>
    <row r="12" spans="2:11" x14ac:dyDescent="0.25">
      <c r="C12" t="s">
        <v>1334</v>
      </c>
      <c r="D12" s="481" t="str">
        <f>IF(D6="","",IF(ROUND(SUM(D7:D9),2)=ROUND(D6,2),"OK","Błąd sumy częściowej"))</f>
        <v/>
      </c>
    </row>
    <row r="14" spans="2:11" x14ac:dyDescent="0.25">
      <c r="C14" s="14" t="s">
        <v>1852</v>
      </c>
      <c r="D14" s="481" t="str">
        <f>IF(COUNTBLANK(E6:E9)=4,"",IF(AND(COUNTIF(E6:E9,"Weryfikacja wiersza OK")=4,COUNTIF(D12,"OK")=1),"Arkusz jest zwalidowany poprawnie","Arkusz jest niepoprawny"))</f>
        <v/>
      </c>
    </row>
  </sheetData>
  <mergeCells count="1">
    <mergeCell ref="B4:C5"/>
  </mergeCells>
  <conditionalFormatting sqref="D12">
    <cfRule type="containsText" dxfId="23" priority="5" operator="containsText" text="OK">
      <formula>NOT(ISERROR(SEARCH("OK",D12)))</formula>
    </cfRule>
  </conditionalFormatting>
  <conditionalFormatting sqref="D14">
    <cfRule type="containsText" dxfId="22" priority="4" operator="containsText" text="Arkusz jest zwalidowany poprawnie">
      <formula>NOT(ISERROR(SEARCH("Arkusz jest zwalidowany poprawnie",D14)))</formula>
    </cfRule>
  </conditionalFormatting>
  <conditionalFormatting sqref="E6:E9">
    <cfRule type="containsText" dxfId="21" priority="1" operator="containsText" text="Weryfikacja wiersza OK">
      <formula>NOT(ISERROR(SEARCH("Weryfikacja wiersza OK",E6)))</formula>
    </cfRule>
  </conditionalFormatting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1"/>
  <sheetViews>
    <sheetView zoomScale="90" zoomScaleNormal="90" workbookViewId="0">
      <selection activeCell="D6" sqref="D6:E35"/>
    </sheetView>
  </sheetViews>
  <sheetFormatPr defaultRowHeight="15" x14ac:dyDescent="0.25"/>
  <cols>
    <col min="2" max="2" width="10.7109375" bestFit="1" customWidth="1"/>
    <col min="3" max="3" width="57.7109375" customWidth="1"/>
    <col min="4" max="4" width="13.7109375" customWidth="1"/>
    <col min="5" max="5" width="18" bestFit="1" customWidth="1"/>
  </cols>
  <sheetData>
    <row r="1" spans="2:7" ht="15.75" x14ac:dyDescent="0.25">
      <c r="B1" s="1" t="s">
        <v>1</v>
      </c>
      <c r="E1" s="2" t="s">
        <v>1606</v>
      </c>
    </row>
    <row r="2" spans="2:7" x14ac:dyDescent="0.25">
      <c r="B2" t="s">
        <v>1378</v>
      </c>
    </row>
    <row r="3" spans="2:7" ht="15.75" thickBot="1" x14ac:dyDescent="0.3"/>
    <row r="4" spans="2:7" x14ac:dyDescent="0.25">
      <c r="B4" s="1061"/>
      <c r="C4" s="1062"/>
      <c r="D4" s="594" t="s">
        <v>736</v>
      </c>
      <c r="E4" s="865" t="s">
        <v>11</v>
      </c>
    </row>
    <row r="5" spans="2:7" ht="15.75" thickBot="1" x14ac:dyDescent="0.3">
      <c r="B5" s="1063"/>
      <c r="C5" s="1064"/>
      <c r="D5" s="723" t="s">
        <v>126</v>
      </c>
      <c r="E5" s="725" t="s">
        <v>127</v>
      </c>
    </row>
    <row r="6" spans="2:7" x14ac:dyDescent="0.25">
      <c r="B6" s="570" t="s">
        <v>1350</v>
      </c>
      <c r="C6" s="748" t="s">
        <v>243</v>
      </c>
      <c r="D6" s="866"/>
      <c r="E6" s="626"/>
      <c r="F6" s="505" t="str">
        <f>IF(COUNTBLANK(E6)=1,"",IF(COUNTBLANK(E6)=0,"Weryfikacja wiersza OK","Błąd: Należy wypełnić wiersz w tabeli"))</f>
        <v/>
      </c>
      <c r="G6" s="102"/>
    </row>
    <row r="7" spans="2:7" x14ac:dyDescent="0.25">
      <c r="B7" s="521" t="s">
        <v>1351</v>
      </c>
      <c r="C7" s="573" t="s">
        <v>101</v>
      </c>
      <c r="D7" s="796"/>
      <c r="E7" s="629"/>
      <c r="F7" s="505" t="str">
        <f>IF(COUNTBLANK(E7)=1,"",IF(COUNTBLANK(E7)=0,"Weryfikacja wiersza OK","Błąd: Należy wypełnić wiersz w tabeli"))</f>
        <v/>
      </c>
      <c r="G7" s="102"/>
    </row>
    <row r="8" spans="2:7" x14ac:dyDescent="0.25">
      <c r="B8" s="521" t="s">
        <v>1352</v>
      </c>
      <c r="C8" s="573" t="s">
        <v>253</v>
      </c>
      <c r="D8" s="796"/>
      <c r="E8" s="629"/>
      <c r="F8" s="505" t="str">
        <f>IF(COUNTBLANK(E8)=1,"",IF(COUNTBLANK(E8)=0,"Weryfikacja wiersza OK","Błąd: Należy wypełnić wiersz w tabeli"))</f>
        <v/>
      </c>
      <c r="G8" s="102"/>
    </row>
    <row r="9" spans="2:7" x14ac:dyDescent="0.25">
      <c r="B9" s="521" t="s">
        <v>1353</v>
      </c>
      <c r="C9" s="573" t="s">
        <v>41</v>
      </c>
      <c r="D9" s="628"/>
      <c r="E9" s="629"/>
      <c r="F9" s="505" t="str">
        <f t="shared" ref="F9:F32" si="0">IF(COUNTBLANK(D9:E9)=2,"",IF(COUNTBLANK(D9:E9)=0,"Weryfikacja wiersza OK","Błąd: Należy wypełnić wiersz w tabeli"))</f>
        <v/>
      </c>
      <c r="G9" s="102"/>
    </row>
    <row r="10" spans="2:7" x14ac:dyDescent="0.25">
      <c r="B10" s="521" t="s">
        <v>1354</v>
      </c>
      <c r="C10" s="573" t="s">
        <v>40</v>
      </c>
      <c r="D10" s="628"/>
      <c r="E10" s="629"/>
      <c r="F10" s="505" t="str">
        <f t="shared" si="0"/>
        <v/>
      </c>
      <c r="G10" s="102"/>
    </row>
    <row r="11" spans="2:7" x14ac:dyDescent="0.25">
      <c r="B11" s="521" t="s">
        <v>1355</v>
      </c>
      <c r="C11" s="526" t="s">
        <v>1653</v>
      </c>
      <c r="D11" s="628"/>
      <c r="E11" s="629"/>
      <c r="F11" s="505" t="str">
        <f t="shared" si="0"/>
        <v/>
      </c>
      <c r="G11" s="102"/>
    </row>
    <row r="12" spans="2:7" x14ac:dyDescent="0.25">
      <c r="B12" s="521" t="s">
        <v>1356</v>
      </c>
      <c r="C12" s="573" t="s">
        <v>15</v>
      </c>
      <c r="D12" s="628"/>
      <c r="E12" s="629"/>
      <c r="F12" s="505" t="str">
        <f t="shared" si="0"/>
        <v/>
      </c>
      <c r="G12" s="102"/>
    </row>
    <row r="13" spans="2:7" x14ac:dyDescent="0.25">
      <c r="B13" s="521" t="s">
        <v>1873</v>
      </c>
      <c r="C13" s="526" t="s">
        <v>1655</v>
      </c>
      <c r="D13" s="628"/>
      <c r="E13" s="629"/>
      <c r="F13" s="505" t="str">
        <f t="shared" si="0"/>
        <v/>
      </c>
      <c r="G13" s="102"/>
    </row>
    <row r="14" spans="2:7" x14ac:dyDescent="0.25">
      <c r="B14" s="521" t="s">
        <v>1874</v>
      </c>
      <c r="C14" s="526" t="s">
        <v>1654</v>
      </c>
      <c r="D14" s="628"/>
      <c r="E14" s="629"/>
      <c r="F14" s="505" t="str">
        <f t="shared" si="0"/>
        <v/>
      </c>
      <c r="G14" s="102"/>
    </row>
    <row r="15" spans="2:7" x14ac:dyDescent="0.25">
      <c r="B15" s="521" t="s">
        <v>1357</v>
      </c>
      <c r="C15" s="573" t="s">
        <v>19</v>
      </c>
      <c r="D15" s="628"/>
      <c r="E15" s="629"/>
      <c r="F15" s="505" t="str">
        <f t="shared" si="0"/>
        <v/>
      </c>
      <c r="G15" s="102"/>
    </row>
    <row r="16" spans="2:7" x14ac:dyDescent="0.25">
      <c r="B16" s="521" t="s">
        <v>1358</v>
      </c>
      <c r="C16" s="573" t="s">
        <v>1339</v>
      </c>
      <c r="D16" s="628"/>
      <c r="E16" s="629"/>
      <c r="F16" s="505" t="str">
        <f t="shared" si="0"/>
        <v/>
      </c>
      <c r="G16" s="102"/>
    </row>
    <row r="17" spans="2:7" ht="30" x14ac:dyDescent="0.25">
      <c r="B17" s="521" t="s">
        <v>1359</v>
      </c>
      <c r="C17" s="573" t="s">
        <v>85</v>
      </c>
      <c r="D17" s="628"/>
      <c r="E17" s="629"/>
      <c r="F17" s="505" t="str">
        <f t="shared" si="0"/>
        <v/>
      </c>
      <c r="G17" s="102"/>
    </row>
    <row r="18" spans="2:7" x14ac:dyDescent="0.25">
      <c r="B18" s="521" t="s">
        <v>1360</v>
      </c>
      <c r="C18" s="526" t="s">
        <v>1340</v>
      </c>
      <c r="D18" s="628"/>
      <c r="E18" s="629"/>
      <c r="F18" s="505" t="str">
        <f t="shared" si="0"/>
        <v/>
      </c>
      <c r="G18" s="102"/>
    </row>
    <row r="19" spans="2:7" ht="30" x14ac:dyDescent="0.25">
      <c r="B19" s="521" t="s">
        <v>1361</v>
      </c>
      <c r="C19" s="526" t="s">
        <v>1341</v>
      </c>
      <c r="D19" s="628"/>
      <c r="E19" s="629"/>
      <c r="F19" s="505" t="str">
        <f t="shared" si="0"/>
        <v/>
      </c>
      <c r="G19" s="102"/>
    </row>
    <row r="20" spans="2:7" ht="30" x14ac:dyDescent="0.25">
      <c r="B20" s="521" t="s">
        <v>1362</v>
      </c>
      <c r="C20" s="526" t="s">
        <v>1342</v>
      </c>
      <c r="D20" s="628"/>
      <c r="E20" s="629"/>
      <c r="F20" s="505" t="str">
        <f t="shared" si="0"/>
        <v/>
      </c>
      <c r="G20" s="102"/>
    </row>
    <row r="21" spans="2:7" ht="30" x14ac:dyDescent="0.25">
      <c r="B21" s="521" t="s">
        <v>1363</v>
      </c>
      <c r="C21" s="573" t="s">
        <v>254</v>
      </c>
      <c r="D21" s="628"/>
      <c r="E21" s="629"/>
      <c r="F21" s="505" t="str">
        <f t="shared" si="0"/>
        <v/>
      </c>
      <c r="G21" s="102"/>
    </row>
    <row r="22" spans="2:7" ht="30" x14ac:dyDescent="0.25">
      <c r="B22" s="521" t="s">
        <v>1364</v>
      </c>
      <c r="C22" s="526" t="s">
        <v>1656</v>
      </c>
      <c r="D22" s="628"/>
      <c r="E22" s="629"/>
      <c r="F22" s="505" t="str">
        <f t="shared" si="0"/>
        <v/>
      </c>
      <c r="G22" s="102"/>
    </row>
    <row r="23" spans="2:7" ht="30" x14ac:dyDescent="0.25">
      <c r="B23" s="521" t="s">
        <v>1365</v>
      </c>
      <c r="C23" s="573" t="s">
        <v>12</v>
      </c>
      <c r="D23" s="628"/>
      <c r="E23" s="629"/>
      <c r="F23" s="505" t="str">
        <f t="shared" si="0"/>
        <v/>
      </c>
      <c r="G23" s="102"/>
    </row>
    <row r="24" spans="2:7" ht="30" x14ac:dyDescent="0.25">
      <c r="B24" s="521" t="s">
        <v>1366</v>
      </c>
      <c r="C24" s="573" t="s">
        <v>16</v>
      </c>
      <c r="D24" s="628"/>
      <c r="E24" s="629"/>
      <c r="F24" s="505" t="str">
        <f t="shared" si="0"/>
        <v/>
      </c>
      <c r="G24" s="102"/>
    </row>
    <row r="25" spans="2:7" ht="30" x14ac:dyDescent="0.25">
      <c r="B25" s="521" t="s">
        <v>1367</v>
      </c>
      <c r="C25" s="573" t="s">
        <v>1343</v>
      </c>
      <c r="D25" s="628"/>
      <c r="E25" s="629"/>
      <c r="F25" s="505" t="str">
        <f t="shared" si="0"/>
        <v/>
      </c>
      <c r="G25" s="102"/>
    </row>
    <row r="26" spans="2:7" x14ac:dyDescent="0.25">
      <c r="B26" s="521" t="s">
        <v>1368</v>
      </c>
      <c r="C26" s="573" t="s">
        <v>17</v>
      </c>
      <c r="D26" s="628"/>
      <c r="E26" s="629"/>
      <c r="F26" s="505" t="str">
        <f t="shared" si="0"/>
        <v/>
      </c>
      <c r="G26" s="102"/>
    </row>
    <row r="27" spans="2:7" x14ac:dyDescent="0.25">
      <c r="B27" s="521" t="s">
        <v>1369</v>
      </c>
      <c r="C27" s="573" t="s">
        <v>1344</v>
      </c>
      <c r="D27" s="628"/>
      <c r="E27" s="629"/>
      <c r="F27" s="505" t="str">
        <f t="shared" si="0"/>
        <v/>
      </c>
      <c r="G27" s="102"/>
    </row>
    <row r="28" spans="2:7" x14ac:dyDescent="0.25">
      <c r="B28" s="521" t="s">
        <v>1370</v>
      </c>
      <c r="C28" s="573" t="s">
        <v>1657</v>
      </c>
      <c r="D28" s="628"/>
      <c r="E28" s="629"/>
      <c r="F28" s="505" t="str">
        <f t="shared" si="0"/>
        <v/>
      </c>
      <c r="G28" s="102"/>
    </row>
    <row r="29" spans="2:7" ht="30" x14ac:dyDescent="0.25">
      <c r="B29" s="521" t="s">
        <v>1371</v>
      </c>
      <c r="C29" s="573" t="s">
        <v>1345</v>
      </c>
      <c r="D29" s="628"/>
      <c r="E29" s="629"/>
      <c r="F29" s="505" t="str">
        <f t="shared" si="0"/>
        <v/>
      </c>
      <c r="G29" s="102"/>
    </row>
    <row r="30" spans="2:7" x14ac:dyDescent="0.25">
      <c r="B30" s="521" t="s">
        <v>1372</v>
      </c>
      <c r="C30" s="573" t="s">
        <v>1346</v>
      </c>
      <c r="D30" s="628"/>
      <c r="E30" s="629"/>
      <c r="F30" s="505" t="str">
        <f t="shared" si="0"/>
        <v/>
      </c>
      <c r="G30" s="102"/>
    </row>
    <row r="31" spans="2:7" x14ac:dyDescent="0.25">
      <c r="B31" s="521" t="s">
        <v>1373</v>
      </c>
      <c r="C31" s="573" t="s">
        <v>13</v>
      </c>
      <c r="D31" s="628"/>
      <c r="E31" s="629"/>
      <c r="F31" s="505" t="str">
        <f t="shared" si="0"/>
        <v/>
      </c>
      <c r="G31" s="102"/>
    </row>
    <row r="32" spans="2:7" x14ac:dyDescent="0.25">
      <c r="B32" s="521" t="s">
        <v>1374</v>
      </c>
      <c r="C32" s="526" t="s">
        <v>1347</v>
      </c>
      <c r="D32" s="628"/>
      <c r="E32" s="629"/>
      <c r="F32" s="505" t="str">
        <f t="shared" si="0"/>
        <v/>
      </c>
      <c r="G32" s="102"/>
    </row>
    <row r="33" spans="2:7" x14ac:dyDescent="0.25">
      <c r="B33" s="521" t="s">
        <v>1375</v>
      </c>
      <c r="C33" s="573" t="s">
        <v>14</v>
      </c>
      <c r="D33" s="867"/>
      <c r="E33" s="629"/>
      <c r="F33" s="505" t="str">
        <f>IF(COUNTBLANK(E33)=1,"",IF(COUNTBLANK(E33)=0,"Weryfikacja wiersza OK","Błąd: Należy wypełnić wiersz w tabeli"))</f>
        <v/>
      </c>
      <c r="G33" s="102"/>
    </row>
    <row r="34" spans="2:7" x14ac:dyDescent="0.25">
      <c r="B34" s="521" t="s">
        <v>1376</v>
      </c>
      <c r="C34" s="654" t="s">
        <v>1348</v>
      </c>
      <c r="D34" s="868"/>
      <c r="E34" s="556"/>
      <c r="F34" s="505" t="str">
        <f>IF(COUNTBLANK(E34)=1,"",IF(COUNTBLANK(E34)=0,"Weryfikacja wiersza OK","Błąd: Należy wypełnić wiersz w tabeli"))</f>
        <v/>
      </c>
      <c r="G34" s="102"/>
    </row>
    <row r="35" spans="2:7" ht="15.75" thickBot="1" x14ac:dyDescent="0.3">
      <c r="B35" s="574" t="s">
        <v>1377</v>
      </c>
      <c r="C35" s="575" t="s">
        <v>1349</v>
      </c>
      <c r="D35" s="869"/>
      <c r="E35" s="870"/>
      <c r="F35" s="505" t="str">
        <f>IF(COUNTBLANK(E35)=1,"",IF(COUNTBLANK(E35)=0,"Weryfikacja wiersza OK","Błąd: Należy wypełnić wiersz w tabeli"))</f>
        <v/>
      </c>
      <c r="G35" s="102"/>
    </row>
    <row r="37" spans="2:7" x14ac:dyDescent="0.25">
      <c r="C37" s="2" t="s">
        <v>1827</v>
      </c>
    </row>
    <row r="38" spans="2:7" x14ac:dyDescent="0.25">
      <c r="C38" t="s">
        <v>1359</v>
      </c>
      <c r="D38" s="481" t="str">
        <f>IF(D17="","",IF(ROUND(SUM(D18:D20),2)=ROUND(D17,2),"OK","Błąd sumy częściowej"))</f>
        <v/>
      </c>
      <c r="E38" s="481" t="str">
        <f>IF(E6="","",IF(ROUND(SUM(E18:E20),2)=ROUND(E17,2),"OK","Błąd sumy częściowej"))</f>
        <v/>
      </c>
    </row>
    <row r="39" spans="2:7" x14ac:dyDescent="0.25">
      <c r="C39" t="s">
        <v>1377</v>
      </c>
      <c r="D39" s="504"/>
      <c r="E39" s="481" t="str">
        <f>IF(E35="","",IF(ROUND(SUM(E6,E7,E8,E9,E10,E11,E12,E15,E16,E17,E21,E23,E24,E25,E26,E27,E28,E29,E30,E31,E33),2)=ROUND(E35,2),"OK","Błąd sumy częściowej"))</f>
        <v/>
      </c>
    </row>
    <row r="41" spans="2:7" x14ac:dyDescent="0.25">
      <c r="C41" s="14" t="s">
        <v>1852</v>
      </c>
      <c r="D41" s="481" t="str">
        <f>IF(COUNTBLANK(F6:F35)=30,"",IF(AND(COUNTIF(F6:F35,"Weryfikacja wiersza OK")=30,COUNTIF(D38:E39,"OK")=3),"Arkusz jest zwalidowany poprawnie","Arkusz jest niepoprawny"))</f>
        <v/>
      </c>
    </row>
  </sheetData>
  <mergeCells count="1">
    <mergeCell ref="B4:C5"/>
  </mergeCells>
  <conditionalFormatting sqref="G6:G35">
    <cfRule type="containsText" dxfId="20" priority="6" operator="containsText" text="Weryfikacja bieżącego wiersza: OK">
      <formula>NOT(ISERROR(SEARCH("Weryfikacja bieżącego wiersza: OK",G6)))</formula>
    </cfRule>
  </conditionalFormatting>
  <conditionalFormatting sqref="G6:G35">
    <cfRule type="cellIs" dxfId="19" priority="5" operator="equal">
      <formula>"Weryfikacja wiersza OK"</formula>
    </cfRule>
  </conditionalFormatting>
  <conditionalFormatting sqref="D38:E38 E39">
    <cfRule type="containsText" dxfId="18" priority="4" operator="containsText" text="OK">
      <formula>NOT(ISERROR(SEARCH("OK",D38)))</formula>
    </cfRule>
  </conditionalFormatting>
  <conditionalFormatting sqref="F6:F35">
    <cfRule type="containsText" dxfId="17" priority="2" operator="containsText" text="Weryfikacja wiersza OK">
      <formula>NOT(ISERROR(SEARCH("Weryfikacja wiersza OK",F6)))</formula>
    </cfRule>
  </conditionalFormatting>
  <conditionalFormatting sqref="D41">
    <cfRule type="containsText" dxfId="16" priority="1" operator="containsText" text="Arkusz jest zwalidowany poprawnie">
      <formula>NOT(ISERROR(SEARCH("Arkusz jest zwalidowany poprawnie",D41)))</formula>
    </cfRule>
  </conditionalFormatting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6"/>
  <sheetViews>
    <sheetView topLeftCell="A4" workbookViewId="0">
      <selection activeCell="D38" sqref="D6:D38"/>
    </sheetView>
  </sheetViews>
  <sheetFormatPr defaultRowHeight="15" x14ac:dyDescent="0.25"/>
  <cols>
    <col min="2" max="2" width="12.5703125" customWidth="1"/>
    <col min="3" max="3" width="69.28515625" customWidth="1"/>
    <col min="4" max="4" width="13.5703125" customWidth="1"/>
  </cols>
  <sheetData>
    <row r="1" spans="2:5" ht="15.75" x14ac:dyDescent="0.25">
      <c r="B1" s="1" t="s">
        <v>1</v>
      </c>
      <c r="D1" s="2" t="s">
        <v>1606</v>
      </c>
    </row>
    <row r="2" spans="2:5" x14ac:dyDescent="0.25">
      <c r="B2" t="s">
        <v>1431</v>
      </c>
    </row>
    <row r="3" spans="2:5" ht="15.75" thickBot="1" x14ac:dyDescent="0.3"/>
    <row r="4" spans="2:5" ht="30" x14ac:dyDescent="0.25">
      <c r="B4" s="988"/>
      <c r="C4" s="989"/>
      <c r="D4" s="550" t="s">
        <v>11</v>
      </c>
    </row>
    <row r="5" spans="2:5" ht="15.75" thickBot="1" x14ac:dyDescent="0.3">
      <c r="B5" s="992"/>
      <c r="C5" s="993"/>
      <c r="D5" s="844" t="s">
        <v>126</v>
      </c>
    </row>
    <row r="6" spans="2:5" x14ac:dyDescent="0.25">
      <c r="B6" s="570" t="s">
        <v>1379</v>
      </c>
      <c r="C6" s="748" t="s">
        <v>112</v>
      </c>
      <c r="D6" s="871"/>
      <c r="E6" s="505" t="str">
        <f>IF(ISBLANK(D6),"",IF(ISNUMBER(D6),"Weryfikacja wiersza OK","Błąd: Wartość w kolumnie A musi być liczbą"))</f>
        <v/>
      </c>
    </row>
    <row r="7" spans="2:5" x14ac:dyDescent="0.25">
      <c r="B7" s="521" t="s">
        <v>1380</v>
      </c>
      <c r="C7" s="573" t="s">
        <v>106</v>
      </c>
      <c r="D7" s="800"/>
      <c r="E7" s="505" t="str">
        <f t="shared" ref="E7:E38" si="0">IF(ISBLANK(D7),"",IF(ISNUMBER(D7),"Weryfikacja wiersza OK","Błąd: Wartość w kolumnie A musi być liczbą"))</f>
        <v/>
      </c>
    </row>
    <row r="8" spans="2:5" ht="15.75" thickBot="1" x14ac:dyDescent="0.3">
      <c r="B8" s="612" t="s">
        <v>1381</v>
      </c>
      <c r="C8" s="728" t="s">
        <v>107</v>
      </c>
      <c r="D8" s="801"/>
      <c r="E8" s="505" t="str">
        <f t="shared" si="0"/>
        <v/>
      </c>
    </row>
    <row r="9" spans="2:5" ht="15.75" thickBot="1" x14ac:dyDescent="0.3">
      <c r="B9" s="669" t="s">
        <v>1382</v>
      </c>
      <c r="C9" s="592" t="s">
        <v>109</v>
      </c>
      <c r="D9" s="846"/>
      <c r="E9" s="505" t="str">
        <f t="shared" si="0"/>
        <v/>
      </c>
    </row>
    <row r="10" spans="2:5" x14ac:dyDescent="0.25">
      <c r="B10" s="570" t="s">
        <v>1383</v>
      </c>
      <c r="C10" s="748" t="s">
        <v>110</v>
      </c>
      <c r="D10" s="871"/>
      <c r="E10" s="505" t="str">
        <f t="shared" si="0"/>
        <v/>
      </c>
    </row>
    <row r="11" spans="2:5" x14ac:dyDescent="0.25">
      <c r="B11" s="521" t="s">
        <v>1384</v>
      </c>
      <c r="C11" s="526" t="s">
        <v>108</v>
      </c>
      <c r="D11" s="800"/>
      <c r="E11" s="505" t="str">
        <f t="shared" si="0"/>
        <v/>
      </c>
    </row>
    <row r="12" spans="2:5" x14ac:dyDescent="0.25">
      <c r="B12" s="521" t="s">
        <v>1385</v>
      </c>
      <c r="C12" s="526" t="s">
        <v>124</v>
      </c>
      <c r="D12" s="800"/>
      <c r="E12" s="505" t="str">
        <f t="shared" si="0"/>
        <v/>
      </c>
    </row>
    <row r="13" spans="2:5" x14ac:dyDescent="0.25">
      <c r="B13" s="521" t="s">
        <v>1386</v>
      </c>
      <c r="C13" s="584" t="s">
        <v>1387</v>
      </c>
      <c r="D13" s="800"/>
      <c r="E13" s="505" t="str">
        <f t="shared" si="0"/>
        <v/>
      </c>
    </row>
    <row r="14" spans="2:5" x14ac:dyDescent="0.25">
      <c r="B14" s="521" t="s">
        <v>1388</v>
      </c>
      <c r="C14" s="584" t="s">
        <v>1389</v>
      </c>
      <c r="D14" s="800"/>
      <c r="E14" s="505" t="str">
        <f t="shared" si="0"/>
        <v/>
      </c>
    </row>
    <row r="15" spans="2:5" x14ac:dyDescent="0.25">
      <c r="B15" s="521" t="s">
        <v>1390</v>
      </c>
      <c r="C15" s="584" t="s">
        <v>1391</v>
      </c>
      <c r="D15" s="800"/>
      <c r="E15" s="505" t="str">
        <f t="shared" si="0"/>
        <v/>
      </c>
    </row>
    <row r="16" spans="2:5" x14ac:dyDescent="0.25">
      <c r="B16" s="521" t="s">
        <v>1392</v>
      </c>
      <c r="C16" s="584" t="s">
        <v>1393</v>
      </c>
      <c r="D16" s="800"/>
      <c r="E16" s="505" t="str">
        <f t="shared" si="0"/>
        <v/>
      </c>
    </row>
    <row r="17" spans="2:5" ht="30" x14ac:dyDescent="0.25">
      <c r="B17" s="521" t="s">
        <v>1394</v>
      </c>
      <c r="C17" s="526" t="s">
        <v>1395</v>
      </c>
      <c r="D17" s="800"/>
      <c r="E17" s="505" t="str">
        <f t="shared" si="0"/>
        <v/>
      </c>
    </row>
    <row r="18" spans="2:5" x14ac:dyDescent="0.25">
      <c r="B18" s="521" t="s">
        <v>1396</v>
      </c>
      <c r="C18" s="584" t="s">
        <v>1397</v>
      </c>
      <c r="D18" s="800"/>
      <c r="E18" s="505" t="str">
        <f t="shared" si="0"/>
        <v/>
      </c>
    </row>
    <row r="19" spans="2:5" x14ac:dyDescent="0.25">
      <c r="B19" s="93" t="s">
        <v>1398</v>
      </c>
      <c r="C19" s="584" t="s">
        <v>1399</v>
      </c>
      <c r="D19" s="556"/>
      <c r="E19" s="505" t="str">
        <f t="shared" si="0"/>
        <v/>
      </c>
    </row>
    <row r="20" spans="2:5" ht="30" x14ac:dyDescent="0.25">
      <c r="B20" s="521" t="s">
        <v>1400</v>
      </c>
      <c r="C20" s="584" t="s">
        <v>1401</v>
      </c>
      <c r="D20" s="800"/>
      <c r="E20" s="505" t="str">
        <f t="shared" si="0"/>
        <v/>
      </c>
    </row>
    <row r="21" spans="2:5" x14ac:dyDescent="0.25">
      <c r="B21" s="521" t="s">
        <v>1402</v>
      </c>
      <c r="C21" s="584" t="s">
        <v>1403</v>
      </c>
      <c r="D21" s="800"/>
      <c r="E21" s="505" t="str">
        <f t="shared" si="0"/>
        <v/>
      </c>
    </row>
    <row r="22" spans="2:5" x14ac:dyDescent="0.25">
      <c r="B22" s="521" t="s">
        <v>1404</v>
      </c>
      <c r="C22" s="584" t="s">
        <v>1405</v>
      </c>
      <c r="D22" s="800"/>
      <c r="E22" s="505" t="str">
        <f t="shared" si="0"/>
        <v/>
      </c>
    </row>
    <row r="23" spans="2:5" x14ac:dyDescent="0.25">
      <c r="B23" s="521" t="s">
        <v>1406</v>
      </c>
      <c r="C23" s="584" t="s">
        <v>1407</v>
      </c>
      <c r="D23" s="800"/>
      <c r="E23" s="505" t="str">
        <f t="shared" si="0"/>
        <v/>
      </c>
    </row>
    <row r="24" spans="2:5" ht="15.75" thickBot="1" x14ac:dyDescent="0.3">
      <c r="B24" s="612" t="s">
        <v>1408</v>
      </c>
      <c r="C24" s="792" t="s">
        <v>1409</v>
      </c>
      <c r="D24" s="801"/>
      <c r="E24" s="505" t="str">
        <f t="shared" si="0"/>
        <v/>
      </c>
    </row>
    <row r="25" spans="2:5" ht="15.75" thickBot="1" x14ac:dyDescent="0.3">
      <c r="B25" s="669" t="s">
        <v>1410</v>
      </c>
      <c r="C25" s="631" t="s">
        <v>111</v>
      </c>
      <c r="D25" s="846"/>
      <c r="E25" s="505" t="str">
        <f t="shared" si="0"/>
        <v/>
      </c>
    </row>
    <row r="26" spans="2:5" x14ac:dyDescent="0.25">
      <c r="B26" s="570" t="s">
        <v>1411</v>
      </c>
      <c r="C26" s="748" t="s">
        <v>113</v>
      </c>
      <c r="D26" s="871"/>
      <c r="E26" s="505" t="str">
        <f t="shared" si="0"/>
        <v/>
      </c>
    </row>
    <row r="27" spans="2:5" x14ac:dyDescent="0.25">
      <c r="B27" s="521" t="s">
        <v>1412</v>
      </c>
      <c r="C27" s="526" t="s">
        <v>1413</v>
      </c>
      <c r="D27" s="800"/>
      <c r="E27" s="505" t="str">
        <f t="shared" si="0"/>
        <v/>
      </c>
    </row>
    <row r="28" spans="2:5" x14ac:dyDescent="0.25">
      <c r="B28" s="521" t="s">
        <v>1414</v>
      </c>
      <c r="C28" s="526" t="s">
        <v>1415</v>
      </c>
      <c r="D28" s="800"/>
      <c r="E28" s="505" t="str">
        <f t="shared" si="0"/>
        <v/>
      </c>
    </row>
    <row r="29" spans="2:5" x14ac:dyDescent="0.25">
      <c r="B29" s="521" t="s">
        <v>1416</v>
      </c>
      <c r="C29" s="526" t="s">
        <v>1417</v>
      </c>
      <c r="D29" s="800"/>
      <c r="E29" s="505" t="str">
        <f t="shared" si="0"/>
        <v/>
      </c>
    </row>
    <row r="30" spans="2:5" x14ac:dyDescent="0.25">
      <c r="B30" s="93" t="s">
        <v>1418</v>
      </c>
      <c r="C30" s="526" t="s">
        <v>1419</v>
      </c>
      <c r="D30" s="556"/>
      <c r="E30" s="505" t="str">
        <f t="shared" si="0"/>
        <v/>
      </c>
    </row>
    <row r="31" spans="2:5" x14ac:dyDescent="0.25">
      <c r="B31" s="521" t="s">
        <v>1420</v>
      </c>
      <c r="C31" s="526" t="s">
        <v>1421</v>
      </c>
      <c r="D31" s="800"/>
      <c r="E31" s="505" t="str">
        <f t="shared" si="0"/>
        <v/>
      </c>
    </row>
    <row r="32" spans="2:5" ht="15.75" thickBot="1" x14ac:dyDescent="0.3">
      <c r="B32" s="612" t="s">
        <v>1422</v>
      </c>
      <c r="C32" s="589" t="s">
        <v>1423</v>
      </c>
      <c r="D32" s="801"/>
      <c r="E32" s="505" t="str">
        <f t="shared" si="0"/>
        <v/>
      </c>
    </row>
    <row r="33" spans="2:5" ht="15.75" thickBot="1" x14ac:dyDescent="0.3">
      <c r="B33" s="541" t="s">
        <v>1424</v>
      </c>
      <c r="C33" s="592" t="s">
        <v>114</v>
      </c>
      <c r="D33" s="593"/>
      <c r="E33" s="505" t="str">
        <f t="shared" si="0"/>
        <v/>
      </c>
    </row>
    <row r="34" spans="2:5" x14ac:dyDescent="0.25">
      <c r="B34" s="552" t="s">
        <v>1432</v>
      </c>
      <c r="C34" s="748" t="s">
        <v>1426</v>
      </c>
      <c r="D34" s="647"/>
      <c r="E34" s="505" t="str">
        <f t="shared" si="0"/>
        <v/>
      </c>
    </row>
    <row r="35" spans="2:5" ht="30" x14ac:dyDescent="0.25">
      <c r="B35" s="93" t="s">
        <v>1425</v>
      </c>
      <c r="C35" s="526" t="s">
        <v>1659</v>
      </c>
      <c r="D35" s="556"/>
      <c r="E35" s="505" t="str">
        <f t="shared" si="0"/>
        <v/>
      </c>
    </row>
    <row r="36" spans="2:5" x14ac:dyDescent="0.25">
      <c r="B36" s="93" t="s">
        <v>1427</v>
      </c>
      <c r="C36" s="526" t="s">
        <v>1658</v>
      </c>
      <c r="D36" s="556"/>
      <c r="E36" s="505" t="str">
        <f t="shared" si="0"/>
        <v/>
      </c>
    </row>
    <row r="37" spans="2:5" ht="15.75" thickBot="1" x14ac:dyDescent="0.3">
      <c r="B37" s="667" t="s">
        <v>1428</v>
      </c>
      <c r="C37" s="728" t="s">
        <v>20</v>
      </c>
      <c r="D37" s="845"/>
      <c r="E37" s="505" t="str">
        <f t="shared" si="0"/>
        <v/>
      </c>
    </row>
    <row r="38" spans="2:5" ht="15.75" thickBot="1" x14ac:dyDescent="0.3">
      <c r="B38" s="669" t="s">
        <v>1429</v>
      </c>
      <c r="C38" s="592" t="s">
        <v>1430</v>
      </c>
      <c r="D38" s="846"/>
      <c r="E38" s="505" t="str">
        <f t="shared" si="0"/>
        <v/>
      </c>
    </row>
    <row r="40" spans="2:5" x14ac:dyDescent="0.25">
      <c r="C40" s="2" t="s">
        <v>1827</v>
      </c>
    </row>
    <row r="41" spans="2:5" x14ac:dyDescent="0.25">
      <c r="C41" t="s">
        <v>1383</v>
      </c>
      <c r="D41" s="481" t="str">
        <f>IF(D10="","",IF(ROUND(SUM(D11,D12,D17),2)=ROUND(D10,2),"OK","Błąd sumy częściowej"))</f>
        <v/>
      </c>
    </row>
    <row r="42" spans="2:5" x14ac:dyDescent="0.25">
      <c r="C42" t="s">
        <v>1385</v>
      </c>
      <c r="D42" s="481" t="str">
        <f>IF(D12="","",IF(ROUND(SUM(D13,D14,D15,D16),2)=ROUND(D12,2),"OK","Błąd sumy częściowej"))</f>
        <v/>
      </c>
    </row>
    <row r="43" spans="2:5" x14ac:dyDescent="0.25">
      <c r="C43" t="s">
        <v>1394</v>
      </c>
      <c r="D43" s="481" t="str">
        <f>IF(D17="","",IF(ROUND(SUM(D18:D24),2)=ROUND(D17,2),"OK","Błąd sumy częściowej"))</f>
        <v/>
      </c>
    </row>
    <row r="44" spans="2:5" x14ac:dyDescent="0.25">
      <c r="C44" t="s">
        <v>1411</v>
      </c>
      <c r="D44" s="481" t="str">
        <f>IF(D26="","",IF(ROUND(SUM(D27:D32),2)=ROUND(D26,2),"OK","Błąd sumy częściowej"))</f>
        <v/>
      </c>
    </row>
    <row r="46" spans="2:5" x14ac:dyDescent="0.25">
      <c r="C46" s="14" t="s">
        <v>1852</v>
      </c>
      <c r="D46" s="481" t="str">
        <f>IF(COUNTBLANK(E6:E38)=33,"",IF(AND(COUNTIF(E6:E38,"Weryfikacja wiersza OK")=33,COUNTIF(D41:D44,"OK")=4),"Arkusz jest zwalidowany poprawnie","Arkusz jest niepoprawny"))</f>
        <v/>
      </c>
    </row>
  </sheetData>
  <mergeCells count="1">
    <mergeCell ref="B4:C5"/>
  </mergeCells>
  <conditionalFormatting sqref="D41:D44">
    <cfRule type="containsText" dxfId="15" priority="3" operator="containsText" text="OK">
      <formula>NOT(ISERROR(SEARCH("OK",D41)))</formula>
    </cfRule>
  </conditionalFormatting>
  <conditionalFormatting sqref="E6:E38">
    <cfRule type="containsText" dxfId="14" priority="2" operator="containsText" text="Weryfikacja wiersza OK">
      <formula>NOT(ISERROR(SEARCH("Weryfikacja wiersza OK",E6)))</formula>
    </cfRule>
  </conditionalFormatting>
  <conditionalFormatting sqref="D46">
    <cfRule type="containsText" dxfId="13" priority="1" operator="containsText" text="Arkusz jest zwalidowany poprawnie">
      <formula>NOT(ISERROR(SEARCH("Arkusz jest zwalidowany poprawnie",D46)))</formula>
    </cfRule>
  </conditionalFormatting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9"/>
  <sheetViews>
    <sheetView workbookViewId="0">
      <selection activeCell="M7" sqref="M7"/>
    </sheetView>
  </sheetViews>
  <sheetFormatPr defaultRowHeight="15" x14ac:dyDescent="0.25"/>
  <cols>
    <col min="3" max="3" width="45.5703125" customWidth="1"/>
    <col min="4" max="9" width="12.5703125" customWidth="1"/>
    <col min="10" max="10" width="20.5703125" customWidth="1"/>
  </cols>
  <sheetData>
    <row r="1" spans="2:10" ht="15.75" x14ac:dyDescent="0.25">
      <c r="B1" s="1" t="s">
        <v>1</v>
      </c>
      <c r="I1" s="2" t="s">
        <v>1606</v>
      </c>
    </row>
    <row r="2" spans="2:10" x14ac:dyDescent="0.25">
      <c r="B2" s="872" t="s">
        <v>1660</v>
      </c>
      <c r="C2" s="234"/>
    </row>
    <row r="3" spans="2:10" ht="15.75" thickBot="1" x14ac:dyDescent="0.3">
      <c r="B3" s="872"/>
      <c r="C3" s="234"/>
    </row>
    <row r="4" spans="2:10" x14ac:dyDescent="0.25">
      <c r="B4" s="1065"/>
      <c r="C4" s="1066"/>
      <c r="D4" s="1071" t="s">
        <v>11</v>
      </c>
      <c r="E4" s="1072"/>
      <c r="F4" s="1072"/>
      <c r="G4" s="1072"/>
      <c r="H4" s="1072"/>
      <c r="I4" s="1073"/>
      <c r="J4" s="188"/>
    </row>
    <row r="5" spans="2:10" x14ac:dyDescent="0.25">
      <c r="B5" s="1067"/>
      <c r="C5" s="1068"/>
      <c r="D5" s="1074"/>
      <c r="E5" s="1075"/>
      <c r="F5" s="1075"/>
      <c r="G5" s="1075"/>
      <c r="H5" s="1075"/>
      <c r="I5" s="1076"/>
      <c r="J5" s="188"/>
    </row>
    <row r="6" spans="2:10" x14ac:dyDescent="0.25">
      <c r="B6" s="1067"/>
      <c r="C6" s="1068"/>
      <c r="D6" s="334" t="s">
        <v>43</v>
      </c>
      <c r="E6" s="335" t="s">
        <v>44</v>
      </c>
      <c r="F6" s="335" t="s">
        <v>45</v>
      </c>
      <c r="G6" s="335" t="s">
        <v>46</v>
      </c>
      <c r="H6" s="335" t="s">
        <v>125</v>
      </c>
      <c r="I6" s="336" t="s">
        <v>84</v>
      </c>
      <c r="J6" s="188"/>
    </row>
    <row r="7" spans="2:10" ht="15.75" thickBot="1" x14ac:dyDescent="0.3">
      <c r="B7" s="1069"/>
      <c r="C7" s="1070"/>
      <c r="D7" s="337" t="s">
        <v>126</v>
      </c>
      <c r="E7" s="338" t="s">
        <v>127</v>
      </c>
      <c r="F7" s="338" t="s">
        <v>128</v>
      </c>
      <c r="G7" s="338" t="s">
        <v>129</v>
      </c>
      <c r="H7" s="338" t="s">
        <v>134</v>
      </c>
      <c r="I7" s="339" t="s">
        <v>130</v>
      </c>
      <c r="J7" s="188"/>
    </row>
    <row r="8" spans="2:10" ht="25.5" x14ac:dyDescent="0.25">
      <c r="B8" s="873" t="s">
        <v>426</v>
      </c>
      <c r="C8" s="874" t="s">
        <v>131</v>
      </c>
      <c r="D8" s="340"/>
      <c r="E8" s="341"/>
      <c r="F8" s="341"/>
      <c r="G8" s="341"/>
      <c r="H8" s="341"/>
      <c r="I8" s="342"/>
      <c r="J8" s="505" t="str">
        <f>IF(COUNTBLANK(D8:I8)=6,"",IF(I8=SUM(D8:H8),"Weryfikacja wiersza OK","Niezgodność sumy"))</f>
        <v/>
      </c>
    </row>
    <row r="9" spans="2:10" ht="25.5" x14ac:dyDescent="0.25">
      <c r="B9" s="875" t="s">
        <v>427</v>
      </c>
      <c r="C9" s="876" t="s">
        <v>428</v>
      </c>
      <c r="D9" s="343"/>
      <c r="E9" s="344"/>
      <c r="F9" s="344"/>
      <c r="G9" s="344"/>
      <c r="H9" s="344"/>
      <c r="I9" s="345"/>
      <c r="J9" s="505" t="str">
        <f t="shared" ref="J9:J11" si="0">IF(COUNTBLANK(D9:I9)=6,"",IF(I9=SUM(D9:H9),"Weryfikacja wiersza OK","Niezgodność sumy"))</f>
        <v/>
      </c>
    </row>
    <row r="10" spans="2:10" x14ac:dyDescent="0.25">
      <c r="B10" s="875" t="s">
        <v>429</v>
      </c>
      <c r="C10" s="876" t="s">
        <v>430</v>
      </c>
      <c r="D10" s="343"/>
      <c r="E10" s="344"/>
      <c r="F10" s="344"/>
      <c r="G10" s="344"/>
      <c r="H10" s="344"/>
      <c r="I10" s="345"/>
      <c r="J10" s="505" t="str">
        <f t="shared" si="0"/>
        <v/>
      </c>
    </row>
    <row r="11" spans="2:10" x14ac:dyDescent="0.25">
      <c r="B11" s="875" t="s">
        <v>431</v>
      </c>
      <c r="C11" s="877" t="s">
        <v>1661</v>
      </c>
      <c r="D11" s="346"/>
      <c r="E11" s="347"/>
      <c r="F11" s="347"/>
      <c r="G11" s="347"/>
      <c r="H11" s="347"/>
      <c r="I11" s="348"/>
      <c r="J11" s="505" t="str">
        <f t="shared" si="0"/>
        <v/>
      </c>
    </row>
    <row r="12" spans="2:10" x14ac:dyDescent="0.25">
      <c r="B12" s="878" t="s">
        <v>432</v>
      </c>
      <c r="C12" s="877" t="s">
        <v>1662</v>
      </c>
      <c r="D12" s="346"/>
      <c r="E12" s="478"/>
      <c r="F12" s="478"/>
      <c r="G12" s="478"/>
      <c r="H12" s="478"/>
      <c r="I12" s="348"/>
      <c r="J12" s="505" t="str">
        <f>IF(AND(ISBLANK(D12),ISBLANK(I12)),"",IF(D12=I12,"Weryfikacja wiersza OK","Niezgodność sumy"))</f>
        <v/>
      </c>
    </row>
    <row r="13" spans="2:10" x14ac:dyDescent="0.25">
      <c r="B13" s="878" t="s">
        <v>433</v>
      </c>
      <c r="C13" s="877" t="s">
        <v>434</v>
      </c>
      <c r="D13" s="479"/>
      <c r="E13" s="478"/>
      <c r="F13" s="478"/>
      <c r="G13" s="478"/>
      <c r="H13" s="478"/>
      <c r="I13" s="348"/>
      <c r="J13" s="505" t="str">
        <f>IF(ISBLANK(I13),"",IF(ISNUMBER(I13),"Weryfikacja wiersza OK","Wartość sumy w kolumnie F nie jest liczbą"))</f>
        <v/>
      </c>
    </row>
    <row r="14" spans="2:10" ht="26.25" thickBot="1" x14ac:dyDescent="0.3">
      <c r="B14" s="879" t="s">
        <v>435</v>
      </c>
      <c r="C14" s="880" t="s">
        <v>1663</v>
      </c>
      <c r="D14" s="349"/>
      <c r="E14" s="480"/>
      <c r="F14" s="480"/>
      <c r="G14" s="480"/>
      <c r="H14" s="480"/>
      <c r="I14" s="350"/>
      <c r="J14" s="505" t="str">
        <f>IF(AND(ISBLANK(D14),ISBLANK(I14)),"",IF(D14=I14,"Weryfikacja wiersza OK","Niezgodność sumy"))</f>
        <v/>
      </c>
    </row>
    <row r="16" spans="2:10" x14ac:dyDescent="0.25">
      <c r="C16" s="351" t="s">
        <v>450</v>
      </c>
    </row>
    <row r="17" spans="3:9" x14ac:dyDescent="0.25">
      <c r="C17" t="s">
        <v>431</v>
      </c>
      <c r="D17" s="325" t="str">
        <f>IF(COUNTBLANK(D8:D14)=7,"",IF(AND(COUNTBLANK(D8:D14)=1,ISBLANK(D13)),IF(ROUND(SUM(D8:D10)-D11,2)=0,"OK","Błędna wartość sumy"),"W trakcie wprowadzania"))</f>
        <v/>
      </c>
      <c r="E17" s="325" t="str">
        <f>IF(COUNTBLANK(E8:E14)=7,"",IF(AND(COUNTBLANK(E8:E14)=3,ISBLANK(E13)),IF(ROUND(SUM(E8:E10)-E11,2)=0,"OK","Błędna wartość sumy"),"W trakcie wprowadzania"))</f>
        <v/>
      </c>
      <c r="F17" s="325" t="str">
        <f>IF(COUNTBLANK(F8:F14)=7,"",IF(AND(COUNTBLANK(F8:F14)=3,ISBLANK(F13)),IF(ROUND(SUM(F8:F10)-F11,2)=0,"OK","Błędna wartość sumy"),"W trakcie wprowadzania"))</f>
        <v/>
      </c>
      <c r="G17" s="325" t="str">
        <f>IF(COUNTBLANK(G8:G14)=7,"",IF(AND(COUNTBLANK(G8:G14)=3,ISBLANK(G13)),IF(ROUND(SUM(G8:G10)-G11,2)=0,"OK","Błędna wartość sumy"),"W trakcie wprowadzania"))</f>
        <v/>
      </c>
      <c r="H17" s="325" t="str">
        <f>IF(COUNTBLANK(H8:H14)=7,"",IF(AND(COUNTBLANK(H8:H14)=3,ISBLANK(H13)),IF(ROUND(SUM(H8:H10)-H11,2)=0,"OK","Błędna wartość sumy"),"W trakcie wprowadzania"))</f>
        <v/>
      </c>
      <c r="I17" s="325" t="str">
        <f>IF(COUNTBLANK(I8:I14)=7,"",IF(COUNTBLANK(I8:I14)=0,IF(ROUND(SUM(I8:I10)-I11,2)=0,"OK","Błędna wartość sumy"),"W trakcie wprowadzania"))</f>
        <v/>
      </c>
    </row>
    <row r="18" spans="3:9" x14ac:dyDescent="0.25">
      <c r="C18" s="136"/>
    </row>
    <row r="19" spans="3:9" x14ac:dyDescent="0.25">
      <c r="C19" s="14" t="s">
        <v>1852</v>
      </c>
      <c r="D19" s="481" t="str">
        <f>IF(COUNTBLANK(J8:J14)=7,"",IF(AND(COUNTIF(J8:J14,"Weryfikacja wiersza OK")=7,COUNTIF(D17:I17,"OK")=6),"Arkusz jest zwalidowany poprawnie","Arkusz jest niepoprawny"))</f>
        <v/>
      </c>
    </row>
  </sheetData>
  <sheetProtection formatCells="0" formatColumns="0" formatRows="0"/>
  <mergeCells count="2">
    <mergeCell ref="B4:C7"/>
    <mergeCell ref="D4:I5"/>
  </mergeCells>
  <conditionalFormatting sqref="D17:I17">
    <cfRule type="containsText" dxfId="12" priority="5" operator="containsText" text="OK">
      <formula>NOT(ISERROR(SEARCH("OK",D17)))</formula>
    </cfRule>
  </conditionalFormatting>
  <conditionalFormatting sqref="D19">
    <cfRule type="containsText" dxfId="11" priority="2" operator="containsText" text="Arkusz jest zwalidowany poprawnie">
      <formula>NOT(ISERROR(SEARCH("Arkusz jest zwalidowany poprawnie",D19)))</formula>
    </cfRule>
  </conditionalFormatting>
  <conditionalFormatting sqref="C18">
    <cfRule type="containsText" dxfId="10" priority="4" operator="containsText" text="Arkusz jest zwalidowany poprawnie">
      <formula>NOT(ISERROR(SEARCH("Arkusz jest zwalidowany poprawnie",C18)))</formula>
    </cfRule>
  </conditionalFormatting>
  <conditionalFormatting sqref="J8:J14">
    <cfRule type="containsText" dxfId="9" priority="1" operator="containsText" text="Weryfikacja wiersza OK">
      <formula>NOT(ISERROR(SEARCH("Weryfikacja wiersza OK",J8)))</formula>
    </cfRule>
  </conditionalFormatting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9"/>
  <sheetViews>
    <sheetView workbookViewId="0">
      <selection activeCell="D6" sqref="D6:D7"/>
    </sheetView>
  </sheetViews>
  <sheetFormatPr defaultRowHeight="15" x14ac:dyDescent="0.25"/>
  <cols>
    <col min="3" max="3" width="50.140625" customWidth="1"/>
    <col min="4" max="4" width="13.5703125" customWidth="1"/>
  </cols>
  <sheetData>
    <row r="1" spans="2:5" ht="15.75" x14ac:dyDescent="0.25">
      <c r="B1" s="1" t="s">
        <v>1</v>
      </c>
      <c r="D1" s="2" t="s">
        <v>1606</v>
      </c>
    </row>
    <row r="2" spans="2:5" x14ac:dyDescent="0.25">
      <c r="B2" s="49" t="s">
        <v>1433</v>
      </c>
    </row>
    <row r="3" spans="2:5" ht="15.75" thickBot="1" x14ac:dyDescent="0.3"/>
    <row r="4" spans="2:5" x14ac:dyDescent="0.25">
      <c r="B4" s="1012"/>
      <c r="C4" s="1013"/>
      <c r="D4" s="847" t="s">
        <v>2</v>
      </c>
    </row>
    <row r="5" spans="2:5" ht="15.75" thickBot="1" x14ac:dyDescent="0.3">
      <c r="B5" s="1016"/>
      <c r="C5" s="1017"/>
      <c r="D5" s="563" t="s">
        <v>126</v>
      </c>
    </row>
    <row r="6" spans="2:5" x14ac:dyDescent="0.25">
      <c r="B6" s="586" t="s">
        <v>1434</v>
      </c>
      <c r="C6" s="748" t="s">
        <v>1435</v>
      </c>
      <c r="D6" s="871"/>
      <c r="E6" s="505" t="str">
        <f>IF(ISBLANK(D6),"",IF(ISNUMBER(D6),"Weryfikacja wiersza OK","Błąd: Wartość w kolumnie A musi być liczbą"))</f>
        <v/>
      </c>
    </row>
    <row r="7" spans="2:5" ht="15.75" thickBot="1" x14ac:dyDescent="0.3">
      <c r="B7" s="567" t="s">
        <v>1436</v>
      </c>
      <c r="C7" s="648" t="s">
        <v>1437</v>
      </c>
      <c r="D7" s="562"/>
      <c r="E7" s="505" t="str">
        <f>IF(ISBLANK(D7),"",IF(ISNUMBER(D7),"Weryfikacja wiersza OK","Błąd: Wartość w kolumnie A musi być liczbą"))</f>
        <v/>
      </c>
    </row>
    <row r="9" spans="2:5" x14ac:dyDescent="0.25">
      <c r="C9" s="14" t="s">
        <v>1852</v>
      </c>
      <c r="D9" s="481" t="str">
        <f>IF(COUNTBLANK(E6:E7)=2,"",IF(AND(COUNTIF(E6:E7,"Weryfikacja wiersza OK")=2),"Arkusz jest zwalidowany poprawnie","Arkusz jest niepoprawny"))</f>
        <v/>
      </c>
    </row>
  </sheetData>
  <mergeCells count="1">
    <mergeCell ref="B4:C5"/>
  </mergeCells>
  <conditionalFormatting sqref="D9">
    <cfRule type="containsText" dxfId="8" priority="3" operator="containsText" text="Arkusz jest zwalidowany poprawnie">
      <formula>NOT(ISERROR(SEARCH("Arkusz jest zwalidowany poprawnie",D9)))</formula>
    </cfRule>
  </conditionalFormatting>
  <conditionalFormatting sqref="E6">
    <cfRule type="containsText" dxfId="7" priority="2" operator="containsText" text="Weryfikacja wiersza OK">
      <formula>NOT(ISERROR(SEARCH("Weryfikacja wiersza OK",E6)))</formula>
    </cfRule>
  </conditionalFormatting>
  <conditionalFormatting sqref="E7">
    <cfRule type="containsText" dxfId="6" priority="1" operator="containsText" text="Weryfikacja wiersza OK">
      <formula>NOT(ISERROR(SEARCH("Weryfikacja wiersza OK",E7)))</formula>
    </cfRule>
  </conditionalFormatting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8"/>
  <sheetViews>
    <sheetView zoomScaleNormal="100" zoomScaleSheetLayoutView="90" workbookViewId="0">
      <selection activeCell="D28" sqref="D28"/>
    </sheetView>
  </sheetViews>
  <sheetFormatPr defaultRowHeight="15" x14ac:dyDescent="0.25"/>
  <cols>
    <col min="1" max="1" width="5.140625" customWidth="1"/>
    <col min="2" max="2" width="10.85546875" customWidth="1"/>
    <col min="3" max="3" width="26.7109375" customWidth="1"/>
    <col min="4" max="4" width="20" customWidth="1"/>
    <col min="5" max="5" width="13.85546875" customWidth="1"/>
    <col min="8" max="8" width="21.140625" customWidth="1"/>
    <col min="9" max="9" width="30.42578125" customWidth="1"/>
  </cols>
  <sheetData>
    <row r="1" spans="2:9" ht="15.75" x14ac:dyDescent="0.25">
      <c r="B1" s="1" t="s">
        <v>259</v>
      </c>
      <c r="H1" s="2" t="s">
        <v>1606</v>
      </c>
    </row>
    <row r="2" spans="2:9" x14ac:dyDescent="0.25">
      <c r="B2" s="5" t="s">
        <v>1664</v>
      </c>
      <c r="C2" s="5"/>
      <c r="D2" s="5"/>
      <c r="E2" s="5"/>
    </row>
    <row r="3" spans="2:9" ht="15.75" thickBot="1" x14ac:dyDescent="0.3">
      <c r="B3" s="5"/>
      <c r="C3" s="5"/>
      <c r="D3" s="5"/>
      <c r="E3" s="5"/>
    </row>
    <row r="4" spans="2:9" x14ac:dyDescent="0.25">
      <c r="B4" s="1077"/>
      <c r="C4" s="1080" t="s">
        <v>223</v>
      </c>
      <c r="D4" s="1081"/>
      <c r="E4" s="1081"/>
      <c r="F4" s="1081"/>
      <c r="G4" s="1081"/>
      <c r="H4" s="1082"/>
    </row>
    <row r="5" spans="2:9" ht="27" customHeight="1" x14ac:dyDescent="0.25">
      <c r="B5" s="1078"/>
      <c r="C5" s="94" t="s">
        <v>224</v>
      </c>
      <c r="D5" s="95" t="s">
        <v>42</v>
      </c>
      <c r="E5" s="95" t="s">
        <v>265</v>
      </c>
      <c r="F5" s="96" t="s">
        <v>28</v>
      </c>
      <c r="G5" s="96" t="s">
        <v>29</v>
      </c>
      <c r="H5" s="97" t="s">
        <v>30</v>
      </c>
    </row>
    <row r="6" spans="2:9" ht="15.75" customHeight="1" thickBot="1" x14ac:dyDescent="0.3">
      <c r="B6" s="1079"/>
      <c r="C6" s="51" t="s">
        <v>126</v>
      </c>
      <c r="D6" s="52" t="s">
        <v>127</v>
      </c>
      <c r="E6" s="52" t="s">
        <v>128</v>
      </c>
      <c r="F6" s="52" t="s">
        <v>129</v>
      </c>
      <c r="G6" s="52" t="s">
        <v>134</v>
      </c>
      <c r="H6" s="53" t="s">
        <v>130</v>
      </c>
    </row>
    <row r="7" spans="2:9" x14ac:dyDescent="0.25">
      <c r="B7" s="54" t="s">
        <v>186</v>
      </c>
      <c r="C7" s="159"/>
      <c r="D7" s="160"/>
      <c r="E7" s="161"/>
      <c r="F7" s="162"/>
      <c r="G7" s="162"/>
      <c r="H7" s="163"/>
      <c r="I7" s="98" t="str">
        <f>IF(COUNTBLANK(C7:H7)=6,"",IF(COUNTBLANK(C7:H7)=0,"Weryfikacja wiersza OK","Należy wypełnić cały wiersz"))</f>
        <v/>
      </c>
    </row>
    <row r="8" spans="2:9" x14ac:dyDescent="0.25">
      <c r="B8" s="55" t="s">
        <v>187</v>
      </c>
      <c r="C8" s="164"/>
      <c r="D8" s="165"/>
      <c r="E8" s="166"/>
      <c r="F8" s="167"/>
      <c r="G8" s="167"/>
      <c r="H8" s="168"/>
      <c r="I8" s="98" t="str">
        <f t="shared" ref="I8:I26" si="0">IF(COUNTBLANK(C8:H8)=6,"",IF(COUNTBLANK(C8:H8)=0,"Weryfikacja wiersza OK","Należy wypełnić cały wiersz"))</f>
        <v/>
      </c>
    </row>
    <row r="9" spans="2:9" x14ac:dyDescent="0.25">
      <c r="B9" s="55" t="s">
        <v>188</v>
      </c>
      <c r="C9" s="164"/>
      <c r="D9" s="165"/>
      <c r="E9" s="166"/>
      <c r="F9" s="167"/>
      <c r="G9" s="167"/>
      <c r="H9" s="168"/>
      <c r="I9" s="98" t="str">
        <f t="shared" si="0"/>
        <v/>
      </c>
    </row>
    <row r="10" spans="2:9" ht="15" customHeight="1" x14ac:dyDescent="0.25">
      <c r="B10" s="56" t="s">
        <v>225</v>
      </c>
      <c r="C10" s="169"/>
      <c r="D10" s="170"/>
      <c r="E10" s="166"/>
      <c r="F10" s="167"/>
      <c r="G10" s="167"/>
      <c r="H10" s="168"/>
      <c r="I10" s="98" t="str">
        <f t="shared" si="0"/>
        <v/>
      </c>
    </row>
    <row r="11" spans="2:9" ht="17.25" customHeight="1" x14ac:dyDescent="0.25">
      <c r="B11" s="55" t="s">
        <v>189</v>
      </c>
      <c r="C11" s="164"/>
      <c r="D11" s="165"/>
      <c r="E11" s="166"/>
      <c r="F11" s="167"/>
      <c r="G11" s="167"/>
      <c r="H11" s="168"/>
      <c r="I11" s="98" t="str">
        <f t="shared" si="0"/>
        <v/>
      </c>
    </row>
    <row r="12" spans="2:9" ht="18.75" customHeight="1" x14ac:dyDescent="0.25">
      <c r="B12" s="55" t="s">
        <v>190</v>
      </c>
      <c r="C12" s="164"/>
      <c r="D12" s="165"/>
      <c r="E12" s="166"/>
      <c r="F12" s="167"/>
      <c r="G12" s="167"/>
      <c r="H12" s="168"/>
      <c r="I12" s="98" t="str">
        <f t="shared" si="0"/>
        <v/>
      </c>
    </row>
    <row r="13" spans="2:9" ht="18.75" customHeight="1" x14ac:dyDescent="0.25">
      <c r="B13" s="55" t="s">
        <v>191</v>
      </c>
      <c r="C13" s="164"/>
      <c r="D13" s="165"/>
      <c r="E13" s="166"/>
      <c r="F13" s="167"/>
      <c r="G13" s="167"/>
      <c r="H13" s="168"/>
      <c r="I13" s="98" t="str">
        <f t="shared" si="0"/>
        <v/>
      </c>
    </row>
    <row r="14" spans="2:9" ht="16.5" customHeight="1" x14ac:dyDescent="0.25">
      <c r="B14" s="55" t="s">
        <v>192</v>
      </c>
      <c r="C14" s="164"/>
      <c r="D14" s="165"/>
      <c r="E14" s="166"/>
      <c r="F14" s="167"/>
      <c r="G14" s="167"/>
      <c r="H14" s="168"/>
      <c r="I14" s="98" t="str">
        <f t="shared" si="0"/>
        <v/>
      </c>
    </row>
    <row r="15" spans="2:9" ht="19.5" customHeight="1" x14ac:dyDescent="0.25">
      <c r="B15" s="55" t="s">
        <v>193</v>
      </c>
      <c r="C15" s="164"/>
      <c r="D15" s="165"/>
      <c r="E15" s="166"/>
      <c r="F15" s="167"/>
      <c r="G15" s="167"/>
      <c r="H15" s="168"/>
      <c r="I15" s="98" t="str">
        <f t="shared" si="0"/>
        <v/>
      </c>
    </row>
    <row r="16" spans="2:9" ht="22.5" customHeight="1" x14ac:dyDescent="0.25">
      <c r="B16" s="55" t="s">
        <v>194</v>
      </c>
      <c r="C16" s="171"/>
      <c r="D16" s="166"/>
      <c r="E16" s="166"/>
      <c r="F16" s="167"/>
      <c r="G16" s="167"/>
      <c r="H16" s="168"/>
      <c r="I16" s="98" t="str">
        <f t="shared" si="0"/>
        <v/>
      </c>
    </row>
    <row r="17" spans="2:9" ht="22.5" customHeight="1" x14ac:dyDescent="0.25">
      <c r="B17" s="55" t="s">
        <v>226</v>
      </c>
      <c r="C17" s="171"/>
      <c r="D17" s="166"/>
      <c r="E17" s="166"/>
      <c r="F17" s="167"/>
      <c r="G17" s="167"/>
      <c r="H17" s="168"/>
      <c r="I17" s="98" t="str">
        <f t="shared" si="0"/>
        <v/>
      </c>
    </row>
    <row r="18" spans="2:9" ht="13.5" customHeight="1" x14ac:dyDescent="0.25">
      <c r="B18" s="55" t="s">
        <v>227</v>
      </c>
      <c r="C18" s="172"/>
      <c r="D18" s="167"/>
      <c r="E18" s="167"/>
      <c r="F18" s="167"/>
      <c r="G18" s="167"/>
      <c r="H18" s="168"/>
      <c r="I18" s="98" t="str">
        <f t="shared" si="0"/>
        <v/>
      </c>
    </row>
    <row r="19" spans="2:9" ht="13.5" customHeight="1" x14ac:dyDescent="0.25">
      <c r="B19" s="55" t="s">
        <v>228</v>
      </c>
      <c r="C19" s="172"/>
      <c r="D19" s="167"/>
      <c r="E19" s="167"/>
      <c r="F19" s="167"/>
      <c r="G19" s="167"/>
      <c r="H19" s="168"/>
      <c r="I19" s="98" t="str">
        <f t="shared" si="0"/>
        <v/>
      </c>
    </row>
    <row r="20" spans="2:9" ht="13.5" customHeight="1" x14ac:dyDescent="0.25">
      <c r="B20" s="55" t="s">
        <v>229</v>
      </c>
      <c r="C20" s="172"/>
      <c r="D20" s="167"/>
      <c r="E20" s="167"/>
      <c r="F20" s="167"/>
      <c r="G20" s="167"/>
      <c r="H20" s="168"/>
      <c r="I20" s="98" t="str">
        <f t="shared" si="0"/>
        <v/>
      </c>
    </row>
    <row r="21" spans="2:9" ht="13.5" customHeight="1" x14ac:dyDescent="0.25">
      <c r="B21" s="55" t="s">
        <v>230</v>
      </c>
      <c r="C21" s="172"/>
      <c r="D21" s="167"/>
      <c r="E21" s="167"/>
      <c r="F21" s="167"/>
      <c r="G21" s="167"/>
      <c r="H21" s="168"/>
      <c r="I21" s="98" t="str">
        <f t="shared" si="0"/>
        <v/>
      </c>
    </row>
    <row r="22" spans="2:9" ht="13.5" customHeight="1" x14ac:dyDescent="0.25">
      <c r="B22" s="55" t="s">
        <v>231</v>
      </c>
      <c r="C22" s="172"/>
      <c r="D22" s="167"/>
      <c r="E22" s="167"/>
      <c r="F22" s="167"/>
      <c r="G22" s="167"/>
      <c r="H22" s="168"/>
      <c r="I22" s="98" t="str">
        <f t="shared" si="0"/>
        <v/>
      </c>
    </row>
    <row r="23" spans="2:9" ht="13.5" customHeight="1" x14ac:dyDescent="0.25">
      <c r="B23" s="55" t="s">
        <v>232</v>
      </c>
      <c r="C23" s="172"/>
      <c r="D23" s="167"/>
      <c r="E23" s="167"/>
      <c r="F23" s="167"/>
      <c r="G23" s="167"/>
      <c r="H23" s="168"/>
      <c r="I23" s="98" t="str">
        <f t="shared" si="0"/>
        <v/>
      </c>
    </row>
    <row r="24" spans="2:9" ht="13.5" customHeight="1" x14ac:dyDescent="0.25">
      <c r="B24" s="55" t="s">
        <v>233</v>
      </c>
      <c r="C24" s="172"/>
      <c r="D24" s="167"/>
      <c r="E24" s="167"/>
      <c r="F24" s="167"/>
      <c r="G24" s="167"/>
      <c r="H24" s="168"/>
      <c r="I24" s="98" t="str">
        <f t="shared" si="0"/>
        <v/>
      </c>
    </row>
    <row r="25" spans="2:9" ht="22.5" customHeight="1" x14ac:dyDescent="0.25">
      <c r="B25" s="55" t="s">
        <v>234</v>
      </c>
      <c r="C25" s="172"/>
      <c r="D25" s="167"/>
      <c r="E25" s="167"/>
      <c r="F25" s="167"/>
      <c r="G25" s="167"/>
      <c r="H25" s="168"/>
      <c r="I25" s="98" t="str">
        <f t="shared" si="0"/>
        <v/>
      </c>
    </row>
    <row r="26" spans="2:9" ht="15.75" thickBot="1" x14ac:dyDescent="0.3">
      <c r="B26" s="57" t="s">
        <v>235</v>
      </c>
      <c r="C26" s="173"/>
      <c r="D26" s="174"/>
      <c r="E26" s="174"/>
      <c r="F26" s="174"/>
      <c r="G26" s="174"/>
      <c r="H26" s="175"/>
      <c r="I26" s="98" t="str">
        <f t="shared" si="0"/>
        <v/>
      </c>
    </row>
    <row r="28" spans="2:9" x14ac:dyDescent="0.25">
      <c r="C28" s="14" t="s">
        <v>1852</v>
      </c>
      <c r="D28" s="481" t="str">
        <f>IF(COUNTBLANK(I7:I26)=20,"",IF(AND(COUNTIF(I7:I26,"Weryfikacja wiersza OK")=20),"Arkusz jest zwalidowany poprawnie","Arkusz jest niepoprawny"))</f>
        <v/>
      </c>
    </row>
  </sheetData>
  <sheetProtection formatCells="0" formatColumns="0" formatRows="0"/>
  <mergeCells count="2">
    <mergeCell ref="B4:B6"/>
    <mergeCell ref="C4:H4"/>
  </mergeCells>
  <conditionalFormatting sqref="I7:I26">
    <cfRule type="containsText" dxfId="5" priority="3" operator="containsText" text="Weryfikacja wiersza OK">
      <formula>NOT(ISERROR(SEARCH("Weryfikacja wiersza OK",I7)))</formula>
    </cfRule>
  </conditionalFormatting>
  <conditionalFormatting sqref="D28">
    <cfRule type="containsText" dxfId="4" priority="1" operator="containsText" text="Arkusz jest zwalidowany poprawnie">
      <formula>NOT(ISERROR(SEARCH("Arkusz jest zwalidowany poprawnie",D28)))</formula>
    </cfRule>
  </conditionalFormatting>
  <pageMargins left="0.7" right="0.7" top="0.75" bottom="0.75" header="0.3" footer="0.3"/>
  <pageSetup paperSize="9" scale="5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1"/>
  <sheetViews>
    <sheetView topLeftCell="A19" workbookViewId="0">
      <selection activeCell="D29" sqref="D6:D29"/>
    </sheetView>
  </sheetViews>
  <sheetFormatPr defaultRowHeight="15" x14ac:dyDescent="0.25"/>
  <cols>
    <col min="2" max="2" width="10" bestFit="1" customWidth="1"/>
    <col min="3" max="3" width="80.42578125" customWidth="1"/>
    <col min="4" max="4" width="13.5703125" customWidth="1"/>
  </cols>
  <sheetData>
    <row r="1" spans="2:5" ht="15.75" x14ac:dyDescent="0.25">
      <c r="B1" s="1" t="s">
        <v>259</v>
      </c>
      <c r="D1" s="2" t="s">
        <v>1606</v>
      </c>
    </row>
    <row r="2" spans="2:5" x14ac:dyDescent="0.25">
      <c r="B2" s="5" t="s">
        <v>1473</v>
      </c>
    </row>
    <row r="3" spans="2:5" ht="15.75" thickBot="1" x14ac:dyDescent="0.3"/>
    <row r="4" spans="2:5" x14ac:dyDescent="0.25">
      <c r="B4" s="1061"/>
      <c r="C4" s="1062"/>
      <c r="D4" s="851" t="s">
        <v>2</v>
      </c>
    </row>
    <row r="5" spans="2:5" ht="15.75" thickBot="1" x14ac:dyDescent="0.3">
      <c r="B5" s="1063"/>
      <c r="C5" s="1064"/>
      <c r="D5" s="844" t="s">
        <v>126</v>
      </c>
    </row>
    <row r="6" spans="2:5" x14ac:dyDescent="0.25">
      <c r="B6" s="570" t="s">
        <v>1438</v>
      </c>
      <c r="C6" s="748" t="s">
        <v>20</v>
      </c>
      <c r="D6" s="871"/>
      <c r="E6" s="505" t="str">
        <f>IF(ISBLANK(D6),"",IF(ISNUMBER(D6),"Weryfikacja wiersza OK","Błąd: Wartość w kolumnie A musi być liczbą"))</f>
        <v/>
      </c>
    </row>
    <row r="7" spans="2:5" x14ac:dyDescent="0.25">
      <c r="B7" s="93" t="s">
        <v>1439</v>
      </c>
      <c r="C7" s="555" t="s">
        <v>122</v>
      </c>
      <c r="D7" s="556"/>
      <c r="E7" s="505" t="str">
        <f t="shared" ref="E7:E29" si="0">IF(ISBLANK(D7),"",IF(ISNUMBER(D7),"Weryfikacja wiersza OK","Błąd: Wartość w kolumnie A musi być liczbą"))</f>
        <v/>
      </c>
    </row>
    <row r="8" spans="2:5" x14ac:dyDescent="0.25">
      <c r="B8" s="93" t="s">
        <v>1440</v>
      </c>
      <c r="C8" s="555" t="s">
        <v>123</v>
      </c>
      <c r="D8" s="556"/>
      <c r="E8" s="505" t="str">
        <f t="shared" si="0"/>
        <v/>
      </c>
    </row>
    <row r="9" spans="2:5" x14ac:dyDescent="0.25">
      <c r="B9" s="521" t="s">
        <v>1441</v>
      </c>
      <c r="C9" s="573" t="s">
        <v>1662</v>
      </c>
      <c r="D9" s="800"/>
      <c r="E9" s="505" t="str">
        <f t="shared" si="0"/>
        <v/>
      </c>
    </row>
    <row r="10" spans="2:5" ht="45" x14ac:dyDescent="0.25">
      <c r="B10" s="521" t="s">
        <v>1442</v>
      </c>
      <c r="C10" s="573" t="s">
        <v>1665</v>
      </c>
      <c r="D10" s="800"/>
      <c r="E10" s="505" t="str">
        <f t="shared" si="0"/>
        <v/>
      </c>
    </row>
    <row r="11" spans="2:5" ht="45.75" thickBot="1" x14ac:dyDescent="0.3">
      <c r="B11" s="612" t="s">
        <v>1443</v>
      </c>
      <c r="C11" s="728" t="s">
        <v>1444</v>
      </c>
      <c r="D11" s="801"/>
      <c r="E11" s="505" t="str">
        <f t="shared" si="0"/>
        <v/>
      </c>
    </row>
    <row r="12" spans="2:5" ht="15.75" thickBot="1" x14ac:dyDescent="0.3">
      <c r="B12" s="541" t="s">
        <v>1445</v>
      </c>
      <c r="C12" s="592" t="s">
        <v>21</v>
      </c>
      <c r="D12" s="593"/>
      <c r="E12" s="505" t="str">
        <f t="shared" si="0"/>
        <v/>
      </c>
    </row>
    <row r="13" spans="2:5" ht="45" x14ac:dyDescent="0.25">
      <c r="B13" s="570" t="s">
        <v>1446</v>
      </c>
      <c r="C13" s="748" t="s">
        <v>1447</v>
      </c>
      <c r="D13" s="871"/>
      <c r="E13" s="505" t="str">
        <f t="shared" si="0"/>
        <v/>
      </c>
    </row>
    <row r="14" spans="2:5" ht="45.75" thickBot="1" x14ac:dyDescent="0.3">
      <c r="B14" s="612" t="s">
        <v>1448</v>
      </c>
      <c r="C14" s="728" t="s">
        <v>1449</v>
      </c>
      <c r="D14" s="801"/>
      <c r="E14" s="505" t="str">
        <f t="shared" si="0"/>
        <v/>
      </c>
    </row>
    <row r="15" spans="2:5" ht="15.75" thickBot="1" x14ac:dyDescent="0.3">
      <c r="B15" s="541" t="s">
        <v>1450</v>
      </c>
      <c r="C15" s="592" t="s">
        <v>0</v>
      </c>
      <c r="D15" s="593"/>
      <c r="E15" s="505" t="str">
        <f t="shared" si="0"/>
        <v/>
      </c>
    </row>
    <row r="16" spans="2:5" ht="15.75" thickBot="1" x14ac:dyDescent="0.3">
      <c r="B16" s="541" t="s">
        <v>1451</v>
      </c>
      <c r="C16" s="592" t="s">
        <v>22</v>
      </c>
      <c r="D16" s="593"/>
      <c r="E16" s="505" t="str">
        <f t="shared" si="0"/>
        <v/>
      </c>
    </row>
    <row r="17" spans="2:5" ht="45" x14ac:dyDescent="0.25">
      <c r="B17" s="570" t="s">
        <v>1452</v>
      </c>
      <c r="C17" s="748" t="s">
        <v>1453</v>
      </c>
      <c r="D17" s="871"/>
      <c r="E17" s="505" t="str">
        <f t="shared" si="0"/>
        <v/>
      </c>
    </row>
    <row r="18" spans="2:5" ht="45.75" thickBot="1" x14ac:dyDescent="0.3">
      <c r="B18" s="612" t="s">
        <v>1454</v>
      </c>
      <c r="C18" s="728" t="s">
        <v>1455</v>
      </c>
      <c r="D18" s="801"/>
      <c r="E18" s="505" t="str">
        <f t="shared" si="0"/>
        <v/>
      </c>
    </row>
    <row r="19" spans="2:5" ht="15.75" thickBot="1" x14ac:dyDescent="0.3">
      <c r="B19" s="541" t="s">
        <v>1456</v>
      </c>
      <c r="C19" s="592" t="s">
        <v>1457</v>
      </c>
      <c r="D19" s="593"/>
      <c r="E19" s="505" t="str">
        <f t="shared" si="0"/>
        <v/>
      </c>
    </row>
    <row r="20" spans="2:5" ht="30.75" thickBot="1" x14ac:dyDescent="0.3">
      <c r="B20" s="881" t="s">
        <v>1458</v>
      </c>
      <c r="C20" s="882" t="s">
        <v>24</v>
      </c>
      <c r="D20" s="883"/>
      <c r="E20" s="505" t="str">
        <f t="shared" si="0"/>
        <v/>
      </c>
    </row>
    <row r="21" spans="2:5" ht="15.75" thickBot="1" x14ac:dyDescent="0.3">
      <c r="B21" s="541" t="s">
        <v>1459</v>
      </c>
      <c r="C21" s="592" t="s">
        <v>23</v>
      </c>
      <c r="D21" s="593"/>
      <c r="E21" s="505" t="str">
        <f t="shared" si="0"/>
        <v/>
      </c>
    </row>
    <row r="22" spans="2:5" ht="45.75" thickBot="1" x14ac:dyDescent="0.3">
      <c r="B22" s="881" t="s">
        <v>1460</v>
      </c>
      <c r="C22" s="882" t="s">
        <v>1461</v>
      </c>
      <c r="D22" s="883"/>
      <c r="E22" s="505" t="str">
        <f t="shared" si="0"/>
        <v/>
      </c>
    </row>
    <row r="23" spans="2:5" ht="15.75" thickBot="1" x14ac:dyDescent="0.3">
      <c r="B23" s="541" t="s">
        <v>1462</v>
      </c>
      <c r="C23" s="592" t="s">
        <v>1463</v>
      </c>
      <c r="D23" s="593"/>
      <c r="E23" s="505" t="str">
        <f t="shared" si="0"/>
        <v/>
      </c>
    </row>
    <row r="24" spans="2:5" ht="15.75" thickBot="1" x14ac:dyDescent="0.3">
      <c r="B24" s="541" t="s">
        <v>1464</v>
      </c>
      <c r="C24" s="592" t="s">
        <v>25</v>
      </c>
      <c r="D24" s="593"/>
      <c r="E24" s="505" t="str">
        <f t="shared" si="0"/>
        <v/>
      </c>
    </row>
    <row r="25" spans="2:5" ht="45" x14ac:dyDescent="0.25">
      <c r="B25" s="570" t="s">
        <v>1465</v>
      </c>
      <c r="C25" s="748" t="s">
        <v>1466</v>
      </c>
      <c r="D25" s="871"/>
      <c r="E25" s="505" t="str">
        <f t="shared" si="0"/>
        <v/>
      </c>
    </row>
    <row r="26" spans="2:5" ht="45.75" thickBot="1" x14ac:dyDescent="0.3">
      <c r="B26" s="612" t="s">
        <v>1467</v>
      </c>
      <c r="C26" s="728" t="s">
        <v>1468</v>
      </c>
      <c r="D26" s="801"/>
      <c r="E26" s="505" t="str">
        <f t="shared" si="0"/>
        <v/>
      </c>
    </row>
    <row r="27" spans="2:5" ht="15.75" thickBot="1" x14ac:dyDescent="0.3">
      <c r="B27" s="541" t="s">
        <v>1469</v>
      </c>
      <c r="C27" s="592" t="s">
        <v>26</v>
      </c>
      <c r="D27" s="593"/>
      <c r="E27" s="505" t="str">
        <f t="shared" si="0"/>
        <v/>
      </c>
    </row>
    <row r="28" spans="2:5" ht="30.75" thickBot="1" x14ac:dyDescent="0.3">
      <c r="B28" s="881" t="s">
        <v>1470</v>
      </c>
      <c r="C28" s="882" t="s">
        <v>27</v>
      </c>
      <c r="D28" s="883"/>
      <c r="E28" s="505" t="str">
        <f t="shared" si="0"/>
        <v/>
      </c>
    </row>
    <row r="29" spans="2:5" ht="15.75" thickBot="1" x14ac:dyDescent="0.3">
      <c r="B29" s="669" t="s">
        <v>1471</v>
      </c>
      <c r="C29" s="592" t="s">
        <v>1472</v>
      </c>
      <c r="D29" s="846"/>
      <c r="E29" s="505" t="str">
        <f t="shared" si="0"/>
        <v/>
      </c>
    </row>
    <row r="31" spans="2:5" x14ac:dyDescent="0.25">
      <c r="C31" s="14" t="s">
        <v>1852</v>
      </c>
      <c r="D31" s="481" t="str">
        <f>IF(COUNTBLANK(E6:E29)=24,"",IF(AND(COUNTIF(E6:E29,"Weryfikacja wiersza OK")=24),"Arkusz jest zwalidowany poprawnie","Arkusz jest niepoprawny"))</f>
        <v/>
      </c>
    </row>
  </sheetData>
  <mergeCells count="1">
    <mergeCell ref="B4:C5"/>
  </mergeCells>
  <conditionalFormatting sqref="E6:E29">
    <cfRule type="containsText" dxfId="3" priority="2" operator="containsText" text="Weryfikacja wiersza OK">
      <formula>NOT(ISERROR(SEARCH("Weryfikacja wiersza OK",E6)))</formula>
    </cfRule>
  </conditionalFormatting>
  <conditionalFormatting sqref="D31">
    <cfRule type="containsText" dxfId="2" priority="1" operator="containsText" text="Arkusz jest zwalidowany poprawnie">
      <formula>NOT(ISERROR(SEARCH("Arkusz jest zwalidowany poprawnie",D31)))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5"/>
  <sheetViews>
    <sheetView topLeftCell="A6" zoomScaleNormal="100" workbookViewId="0">
      <selection activeCell="D40" sqref="D40"/>
    </sheetView>
  </sheetViews>
  <sheetFormatPr defaultRowHeight="15" x14ac:dyDescent="0.25"/>
  <cols>
    <col min="2" max="2" width="12.5703125" customWidth="1"/>
    <col min="3" max="3" width="68.42578125" customWidth="1"/>
    <col min="4" max="4" width="13.5703125" customWidth="1"/>
    <col min="5" max="5" width="21" customWidth="1"/>
  </cols>
  <sheetData>
    <row r="1" spans="2:5" ht="15.75" x14ac:dyDescent="0.25">
      <c r="B1" s="99" t="s">
        <v>1</v>
      </c>
      <c r="D1" s="2" t="s">
        <v>1606</v>
      </c>
    </row>
    <row r="2" spans="2:5" ht="15.75" x14ac:dyDescent="0.25">
      <c r="B2" s="352" t="s">
        <v>607</v>
      </c>
    </row>
    <row r="3" spans="2:5" ht="15.75" thickBot="1" x14ac:dyDescent="0.3"/>
    <row r="4" spans="2:5" ht="30" x14ac:dyDescent="0.25">
      <c r="B4" s="899" t="s">
        <v>559</v>
      </c>
      <c r="C4" s="900"/>
      <c r="D4" s="550" t="s">
        <v>11</v>
      </c>
    </row>
    <row r="5" spans="2:5" ht="15.75" thickBot="1" x14ac:dyDescent="0.3">
      <c r="B5" s="901"/>
      <c r="C5" s="902"/>
      <c r="D5" s="563" t="s">
        <v>126</v>
      </c>
    </row>
    <row r="6" spans="2:5" ht="30" x14ac:dyDescent="0.25">
      <c r="B6" s="564" t="s">
        <v>560</v>
      </c>
      <c r="C6" s="565" t="s">
        <v>561</v>
      </c>
      <c r="D6" s="554"/>
      <c r="E6" s="482" t="str">
        <f>IF(ISBLANK(D6),"",IF(ISNUMBER(D6),"Weryfikacja wiersza OK","Wartość w kolumnie a musi być liczbą"))</f>
        <v/>
      </c>
    </row>
    <row r="7" spans="2:5" ht="30" x14ac:dyDescent="0.25">
      <c r="B7" s="566" t="s">
        <v>562</v>
      </c>
      <c r="C7" s="526" t="s">
        <v>563</v>
      </c>
      <c r="D7" s="556"/>
      <c r="E7" s="482" t="str">
        <f t="shared" ref="E7:E34" si="0">IF(ISBLANK(D7),"",IF(ISNUMBER(D7),"Weryfikacja wiersza OK","Wartość w kolumnie a musi być liczbą"))</f>
        <v/>
      </c>
    </row>
    <row r="8" spans="2:5" x14ac:dyDescent="0.25">
      <c r="B8" s="566" t="s">
        <v>564</v>
      </c>
      <c r="C8" s="558" t="s">
        <v>92</v>
      </c>
      <c r="D8" s="556"/>
      <c r="E8" s="482" t="str">
        <f t="shared" si="0"/>
        <v/>
      </c>
    </row>
    <row r="9" spans="2:5" x14ac:dyDescent="0.25">
      <c r="B9" s="566" t="s">
        <v>565</v>
      </c>
      <c r="C9" s="558" t="s">
        <v>566</v>
      </c>
      <c r="D9" s="556"/>
      <c r="E9" s="482" t="str">
        <f t="shared" si="0"/>
        <v/>
      </c>
    </row>
    <row r="10" spans="2:5" x14ac:dyDescent="0.25">
      <c r="B10" s="566" t="s">
        <v>567</v>
      </c>
      <c r="C10" s="558" t="s">
        <v>568</v>
      </c>
      <c r="D10" s="556"/>
      <c r="E10" s="482" t="str">
        <f t="shared" si="0"/>
        <v/>
      </c>
    </row>
    <row r="11" spans="2:5" x14ac:dyDescent="0.25">
      <c r="B11" s="566" t="s">
        <v>569</v>
      </c>
      <c r="C11" s="526" t="s">
        <v>570</v>
      </c>
      <c r="D11" s="556"/>
      <c r="E11" s="482" t="str">
        <f t="shared" si="0"/>
        <v/>
      </c>
    </row>
    <row r="12" spans="2:5" x14ac:dyDescent="0.25">
      <c r="B12" s="566" t="s">
        <v>571</v>
      </c>
      <c r="C12" s="558" t="s">
        <v>92</v>
      </c>
      <c r="D12" s="556"/>
      <c r="E12" s="482" t="str">
        <f t="shared" si="0"/>
        <v/>
      </c>
    </row>
    <row r="13" spans="2:5" x14ac:dyDescent="0.25">
      <c r="B13" s="566" t="s">
        <v>572</v>
      </c>
      <c r="C13" s="558" t="s">
        <v>566</v>
      </c>
      <c r="D13" s="556"/>
      <c r="E13" s="482" t="str">
        <f t="shared" si="0"/>
        <v/>
      </c>
    </row>
    <row r="14" spans="2:5" x14ac:dyDescent="0.25">
      <c r="B14" s="566" t="s">
        <v>573</v>
      </c>
      <c r="C14" s="558" t="s">
        <v>568</v>
      </c>
      <c r="D14" s="556"/>
      <c r="E14" s="482" t="str">
        <f t="shared" si="0"/>
        <v/>
      </c>
    </row>
    <row r="15" spans="2:5" x14ac:dyDescent="0.25">
      <c r="B15" s="566" t="s">
        <v>574</v>
      </c>
      <c r="C15" s="559" t="s">
        <v>575</v>
      </c>
      <c r="D15" s="556"/>
      <c r="E15" s="482" t="str">
        <f t="shared" si="0"/>
        <v/>
      </c>
    </row>
    <row r="16" spans="2:5" x14ac:dyDescent="0.25">
      <c r="B16" s="566" t="s">
        <v>576</v>
      </c>
      <c r="C16" s="555" t="s">
        <v>92</v>
      </c>
      <c r="D16" s="556"/>
      <c r="E16" s="482" t="str">
        <f t="shared" si="0"/>
        <v/>
      </c>
    </row>
    <row r="17" spans="2:5" x14ac:dyDescent="0.25">
      <c r="B17" s="566" t="s">
        <v>577</v>
      </c>
      <c r="C17" s="555" t="s">
        <v>566</v>
      </c>
      <c r="D17" s="556"/>
      <c r="E17" s="482" t="str">
        <f t="shared" si="0"/>
        <v/>
      </c>
    </row>
    <row r="18" spans="2:5" x14ac:dyDescent="0.25">
      <c r="B18" s="566" t="s">
        <v>578</v>
      </c>
      <c r="C18" s="555" t="s">
        <v>568</v>
      </c>
      <c r="D18" s="556"/>
      <c r="E18" s="482" t="str">
        <f t="shared" si="0"/>
        <v/>
      </c>
    </row>
    <row r="19" spans="2:5" x14ac:dyDescent="0.25">
      <c r="B19" s="566" t="s">
        <v>579</v>
      </c>
      <c r="C19" s="559" t="s">
        <v>580</v>
      </c>
      <c r="D19" s="556"/>
      <c r="E19" s="482" t="str">
        <f t="shared" si="0"/>
        <v/>
      </c>
    </row>
    <row r="20" spans="2:5" x14ac:dyDescent="0.25">
      <c r="B20" s="566" t="s">
        <v>581</v>
      </c>
      <c r="C20" s="555" t="s">
        <v>582</v>
      </c>
      <c r="D20" s="556"/>
      <c r="E20" s="482" t="str">
        <f t="shared" si="0"/>
        <v/>
      </c>
    </row>
    <row r="21" spans="2:5" x14ac:dyDescent="0.25">
      <c r="B21" s="566" t="s">
        <v>583</v>
      </c>
      <c r="C21" s="555" t="s">
        <v>584</v>
      </c>
      <c r="D21" s="556"/>
      <c r="E21" s="482" t="str">
        <f t="shared" si="0"/>
        <v/>
      </c>
    </row>
    <row r="22" spans="2:5" x14ac:dyDescent="0.25">
      <c r="B22" s="566" t="s">
        <v>585</v>
      </c>
      <c r="C22" s="559" t="s">
        <v>586</v>
      </c>
      <c r="D22" s="556"/>
      <c r="E22" s="482" t="str">
        <f t="shared" si="0"/>
        <v/>
      </c>
    </row>
    <row r="23" spans="2:5" x14ac:dyDescent="0.25">
      <c r="B23" s="566" t="s">
        <v>587</v>
      </c>
      <c r="C23" s="559" t="s">
        <v>548</v>
      </c>
      <c r="D23" s="556"/>
      <c r="E23" s="482" t="str">
        <f t="shared" si="0"/>
        <v/>
      </c>
    </row>
    <row r="24" spans="2:5" x14ac:dyDescent="0.25">
      <c r="B24" s="566" t="s">
        <v>588</v>
      </c>
      <c r="C24" s="559" t="s">
        <v>589</v>
      </c>
      <c r="D24" s="556"/>
      <c r="E24" s="482" t="str">
        <f t="shared" si="0"/>
        <v/>
      </c>
    </row>
    <row r="25" spans="2:5" x14ac:dyDescent="0.25">
      <c r="B25" s="566" t="s">
        <v>590</v>
      </c>
      <c r="C25" s="559" t="s">
        <v>591</v>
      </c>
      <c r="D25" s="556"/>
      <c r="E25" s="482" t="str">
        <f t="shared" si="0"/>
        <v/>
      </c>
    </row>
    <row r="26" spans="2:5" x14ac:dyDescent="0.25">
      <c r="B26" s="566" t="s">
        <v>592</v>
      </c>
      <c r="C26" s="559" t="s">
        <v>3</v>
      </c>
      <c r="D26" s="556"/>
      <c r="E26" s="482" t="str">
        <f t="shared" si="0"/>
        <v/>
      </c>
    </row>
    <row r="27" spans="2:5" x14ac:dyDescent="0.25">
      <c r="B27" s="566" t="s">
        <v>593</v>
      </c>
      <c r="C27" s="559" t="s">
        <v>4</v>
      </c>
      <c r="D27" s="556"/>
      <c r="E27" s="482" t="str">
        <f t="shared" si="0"/>
        <v/>
      </c>
    </row>
    <row r="28" spans="2:5" x14ac:dyDescent="0.25">
      <c r="B28" s="566" t="s">
        <v>594</v>
      </c>
      <c r="C28" s="559" t="s">
        <v>595</v>
      </c>
      <c r="D28" s="556"/>
      <c r="E28" s="482" t="str">
        <f t="shared" si="0"/>
        <v/>
      </c>
    </row>
    <row r="29" spans="2:5" x14ac:dyDescent="0.25">
      <c r="B29" s="566" t="s">
        <v>596</v>
      </c>
      <c r="C29" s="555" t="s">
        <v>597</v>
      </c>
      <c r="D29" s="556"/>
      <c r="E29" s="482" t="str">
        <f t="shared" si="0"/>
        <v/>
      </c>
    </row>
    <row r="30" spans="2:5" x14ac:dyDescent="0.25">
      <c r="B30" s="566" t="s">
        <v>598</v>
      </c>
      <c r="C30" s="555" t="s">
        <v>599</v>
      </c>
      <c r="D30" s="556"/>
      <c r="E30" s="482" t="str">
        <f t="shared" si="0"/>
        <v/>
      </c>
    </row>
    <row r="31" spans="2:5" x14ac:dyDescent="0.25">
      <c r="B31" s="566" t="s">
        <v>600</v>
      </c>
      <c r="C31" s="559" t="s">
        <v>601</v>
      </c>
      <c r="D31" s="556"/>
      <c r="E31" s="482" t="str">
        <f t="shared" si="0"/>
        <v/>
      </c>
    </row>
    <row r="32" spans="2:5" x14ac:dyDescent="0.25">
      <c r="B32" s="566" t="s">
        <v>602</v>
      </c>
      <c r="C32" s="559" t="s">
        <v>603</v>
      </c>
      <c r="D32" s="556"/>
      <c r="E32" s="482" t="str">
        <f t="shared" si="0"/>
        <v/>
      </c>
    </row>
    <row r="33" spans="2:5" x14ac:dyDescent="0.25">
      <c r="B33" s="566" t="s">
        <v>604</v>
      </c>
      <c r="C33" s="559" t="s">
        <v>605</v>
      </c>
      <c r="D33" s="556"/>
      <c r="E33" s="482" t="str">
        <f t="shared" si="0"/>
        <v/>
      </c>
    </row>
    <row r="34" spans="2:5" ht="15.75" thickBot="1" x14ac:dyDescent="0.3">
      <c r="B34" s="567" t="s">
        <v>606</v>
      </c>
      <c r="C34" s="561" t="s">
        <v>121</v>
      </c>
      <c r="D34" s="562"/>
      <c r="E34" s="482" t="str">
        <f t="shared" si="0"/>
        <v/>
      </c>
    </row>
    <row r="36" spans="2:5" x14ac:dyDescent="0.25">
      <c r="C36" s="2" t="s">
        <v>1827</v>
      </c>
    </row>
    <row r="37" spans="2:5" x14ac:dyDescent="0.25">
      <c r="C37" t="s">
        <v>560</v>
      </c>
      <c r="D37" s="481" t="str">
        <f>IF(D6="","",IF(ROUND(SUM(D11,D7),2)=ROUND(D6,2),"OK","Błąd sumy częściowej"))</f>
        <v/>
      </c>
    </row>
    <row r="38" spans="2:5" x14ac:dyDescent="0.25">
      <c r="C38" t="s">
        <v>562</v>
      </c>
      <c r="D38" s="481" t="str">
        <f>IF(D7="","",IF(ROUND(SUM(D8:D10),2)=ROUND(D7,2),"OK","Błąd sumy częściowej"))</f>
        <v/>
      </c>
    </row>
    <row r="39" spans="2:5" x14ac:dyDescent="0.25">
      <c r="C39" t="s">
        <v>569</v>
      </c>
      <c r="D39" s="481" t="str">
        <f>IF(D11="","",IF(ROUND(SUM(D12:D14),2)=ROUND(D11,2),"OK","Błąd sumy częściowej"))</f>
        <v/>
      </c>
    </row>
    <row r="40" spans="2:5" x14ac:dyDescent="0.25">
      <c r="C40" t="s">
        <v>574</v>
      </c>
      <c r="D40" s="481" t="str">
        <f>IF(D15="","",IF(ROUND(SUM(D16:D18),2)=ROUND(D15,2),"OK","Błąd sumy częściowej"))</f>
        <v/>
      </c>
    </row>
    <row r="41" spans="2:5" x14ac:dyDescent="0.25">
      <c r="C41" t="s">
        <v>579</v>
      </c>
      <c r="D41" s="481" t="str">
        <f>IF(D19="","",IF(ROUND(SUM(D20:D21),2)=ROUND(D19,2),"OK","Błąd sumy częściowej"))</f>
        <v/>
      </c>
    </row>
    <row r="42" spans="2:5" x14ac:dyDescent="0.25">
      <c r="C42" t="s">
        <v>594</v>
      </c>
      <c r="D42" s="481" t="str">
        <f>IF(D28="","",IF(ROUND(SUM(D29:D30),2)=ROUND(D28,2),"OK","Błąd sumy częściowej"))</f>
        <v/>
      </c>
    </row>
    <row r="43" spans="2:5" x14ac:dyDescent="0.25">
      <c r="C43" t="s">
        <v>606</v>
      </c>
      <c r="D43" s="481" t="str">
        <f>IF(D34="","",IF(ROUND(SUM(D6,D15,D19,D22,D23,D24,D26,D27,D28,D31,D32),2)=ROUND(D34,2),"OK","Błąd sumy częściowej"))</f>
        <v/>
      </c>
    </row>
    <row r="45" spans="2:5" x14ac:dyDescent="0.25">
      <c r="C45" s="14" t="s">
        <v>1852</v>
      </c>
      <c r="D45" s="481" t="str">
        <f>IF(COUNTBLANK(E6:E34)=29,"",IF(AND(COUNTIF(E6:E34,"Weryfikacja wiersza OK")=29,COUNTIF(D37:D43,"OK")=7),"Arkusz jest zwalidowany poprawnie","Arkusz jest niepoprawny"))</f>
        <v/>
      </c>
    </row>
  </sheetData>
  <mergeCells count="1">
    <mergeCell ref="B4:C5"/>
  </mergeCells>
  <conditionalFormatting sqref="E6:E34">
    <cfRule type="containsText" dxfId="190" priority="3" operator="containsText" text="Weryfikacja wiersza OK">
      <formula>NOT(ISERROR(SEARCH("Weryfikacja wiersza OK",E6)))</formula>
    </cfRule>
  </conditionalFormatting>
  <conditionalFormatting sqref="D37:D43">
    <cfRule type="containsText" dxfId="189" priority="2" operator="containsText" text="OK">
      <formula>NOT(ISERROR(SEARCH("OK",D37)))</formula>
    </cfRule>
  </conditionalFormatting>
  <conditionalFormatting sqref="D45">
    <cfRule type="containsText" dxfId="188" priority="1" operator="containsText" text="Arkusz jest zwalidowany poprawnie">
      <formula>NOT(ISERROR(SEARCH("Arkusz jest zwalidowany poprawnie",D45)))</formula>
    </cfRule>
  </conditionalFormatting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4"/>
  <sheetViews>
    <sheetView workbookViewId="0">
      <selection activeCell="D6" sqref="D6:D12"/>
    </sheetView>
  </sheetViews>
  <sheetFormatPr defaultRowHeight="15" x14ac:dyDescent="0.25"/>
  <cols>
    <col min="2" max="2" width="8.7109375" bestFit="1" customWidth="1"/>
    <col min="3" max="3" width="77.42578125" customWidth="1"/>
    <col min="4" max="4" width="13.5703125" customWidth="1"/>
  </cols>
  <sheetData>
    <row r="1" spans="2:5" ht="15.75" x14ac:dyDescent="0.25">
      <c r="B1" s="1" t="s">
        <v>259</v>
      </c>
      <c r="D1" s="2" t="s">
        <v>1606</v>
      </c>
    </row>
    <row r="2" spans="2:5" x14ac:dyDescent="0.25">
      <c r="B2" s="5" t="s">
        <v>1487</v>
      </c>
    </row>
    <row r="3" spans="2:5" ht="15.75" thickBot="1" x14ac:dyDescent="0.3"/>
    <row r="4" spans="2:5" x14ac:dyDescent="0.25">
      <c r="B4" s="1012"/>
      <c r="C4" s="1013"/>
      <c r="D4" s="550" t="s">
        <v>2</v>
      </c>
    </row>
    <row r="5" spans="2:5" ht="15.75" thickBot="1" x14ac:dyDescent="0.3">
      <c r="B5" s="1016"/>
      <c r="C5" s="1017"/>
      <c r="D5" s="563" t="s">
        <v>126</v>
      </c>
    </row>
    <row r="6" spans="2:5" x14ac:dyDescent="0.25">
      <c r="B6" s="586" t="s">
        <v>1475</v>
      </c>
      <c r="C6" s="565" t="s">
        <v>1476</v>
      </c>
      <c r="D6" s="571"/>
      <c r="E6" s="505" t="str">
        <f>IF(ISBLANK(D6),"",IF(ISNUMBER(D6),"Weryfikacja wiersza OK","Błąd: Wartość w kolumnie A musi być liczbą"))</f>
        <v/>
      </c>
    </row>
    <row r="7" spans="2:5" x14ac:dyDescent="0.25">
      <c r="B7" s="587" t="s">
        <v>1477</v>
      </c>
      <c r="C7" s="526" t="s">
        <v>1478</v>
      </c>
      <c r="D7" s="800"/>
      <c r="E7" s="505" t="str">
        <f t="shared" ref="E7:E12" si="0">IF(ISBLANK(D7),"",IF(ISNUMBER(D7),"Weryfikacja wiersza OK","Błąd: Wartość w kolumnie A musi być liczbą"))</f>
        <v/>
      </c>
    </row>
    <row r="8" spans="2:5" x14ac:dyDescent="0.25">
      <c r="B8" s="587" t="s">
        <v>1479</v>
      </c>
      <c r="C8" s="573" t="s">
        <v>819</v>
      </c>
      <c r="D8" s="800"/>
      <c r="E8" s="505" t="str">
        <f t="shared" si="0"/>
        <v/>
      </c>
    </row>
    <row r="9" spans="2:5" x14ac:dyDescent="0.25">
      <c r="B9" s="587" t="s">
        <v>1480</v>
      </c>
      <c r="C9" s="573" t="s">
        <v>653</v>
      </c>
      <c r="D9" s="800"/>
      <c r="E9" s="505" t="str">
        <f t="shared" si="0"/>
        <v/>
      </c>
    </row>
    <row r="10" spans="2:5" x14ac:dyDescent="0.25">
      <c r="B10" s="587" t="s">
        <v>1481</v>
      </c>
      <c r="C10" s="573" t="s">
        <v>1482</v>
      </c>
      <c r="D10" s="800"/>
      <c r="E10" s="505" t="str">
        <f t="shared" si="0"/>
        <v/>
      </c>
    </row>
    <row r="11" spans="2:5" ht="30" x14ac:dyDescent="0.25">
      <c r="B11" s="587" t="s">
        <v>1483</v>
      </c>
      <c r="C11" s="557" t="s">
        <v>1484</v>
      </c>
      <c r="D11" s="572"/>
      <c r="E11" s="505" t="str">
        <f t="shared" si="0"/>
        <v/>
      </c>
    </row>
    <row r="12" spans="2:5" ht="15.75" thickBot="1" x14ac:dyDescent="0.3">
      <c r="B12" s="662" t="s">
        <v>1485</v>
      </c>
      <c r="C12" s="575" t="s">
        <v>1486</v>
      </c>
      <c r="D12" s="576"/>
      <c r="E12" s="505" t="str">
        <f t="shared" si="0"/>
        <v/>
      </c>
    </row>
    <row r="14" spans="2:5" x14ac:dyDescent="0.25">
      <c r="C14" s="14" t="s">
        <v>1852</v>
      </c>
      <c r="D14" s="481" t="str">
        <f>IF(COUNTBLANK(E6:E12)=7,"",IF(AND(COUNTIF(E6:E12,"Weryfikacja wiersza OK")=7),"Arkusz jest zwalidowany poprawnie","Arkusz jest niepoprawny"))</f>
        <v/>
      </c>
    </row>
  </sheetData>
  <mergeCells count="1">
    <mergeCell ref="B4:C5"/>
  </mergeCells>
  <conditionalFormatting sqref="D14">
    <cfRule type="containsText" dxfId="1" priority="2" operator="containsText" text="Arkusz jest zwalidowany poprawnie">
      <formula>NOT(ISERROR(SEARCH("Arkusz jest zwalidowany poprawnie",D14)))</formula>
    </cfRule>
  </conditionalFormatting>
  <conditionalFormatting sqref="E6:E12">
    <cfRule type="containsText" dxfId="0" priority="1" operator="containsText" text="Weryfikacja wiersza OK">
      <formula>NOT(ISERROR(SEARCH("Weryfikacja wiersza OK",E6)))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71"/>
  <sheetViews>
    <sheetView topLeftCell="A17" zoomScale="80" zoomScaleNormal="80" zoomScaleSheetLayoutView="80" workbookViewId="0">
      <selection activeCell="D64" sqref="D64"/>
    </sheetView>
  </sheetViews>
  <sheetFormatPr defaultRowHeight="15" x14ac:dyDescent="0.25"/>
  <cols>
    <col min="2" max="2" width="11.5703125" customWidth="1"/>
    <col min="3" max="3" width="70.28515625" customWidth="1"/>
    <col min="4" max="4" width="13.5703125" customWidth="1"/>
    <col min="5" max="5" width="24.85546875" customWidth="1"/>
  </cols>
  <sheetData>
    <row r="1" spans="2:5" ht="15.75" x14ac:dyDescent="0.25">
      <c r="B1" s="99" t="s">
        <v>1</v>
      </c>
      <c r="D1" s="2" t="s">
        <v>1606</v>
      </c>
    </row>
    <row r="2" spans="2:5" ht="15.75" x14ac:dyDescent="0.25">
      <c r="B2" s="352" t="s">
        <v>693</v>
      </c>
    </row>
    <row r="3" spans="2:5" ht="15.75" thickBot="1" x14ac:dyDescent="0.3"/>
    <row r="4" spans="2:5" x14ac:dyDescent="0.25">
      <c r="B4" s="903" t="s">
        <v>132</v>
      </c>
      <c r="C4" s="904"/>
      <c r="D4" s="568" t="s">
        <v>2</v>
      </c>
    </row>
    <row r="5" spans="2:5" ht="15.75" thickBot="1" x14ac:dyDescent="0.3">
      <c r="B5" s="905"/>
      <c r="C5" s="906"/>
      <c r="D5" s="569" t="s">
        <v>126</v>
      </c>
    </row>
    <row r="6" spans="2:5" s="5" customFormat="1" x14ac:dyDescent="0.25">
      <c r="B6" s="570" t="s">
        <v>608</v>
      </c>
      <c r="C6" s="565" t="s">
        <v>609</v>
      </c>
      <c r="D6" s="571"/>
      <c r="E6" s="482" t="str">
        <f>IF(ISBLANK(D6),"",IF(ISNUMBER(D6),"Weryfikacja wiersza OK","Wartość w kolumnie a musi być liczbą"))</f>
        <v/>
      </c>
    </row>
    <row r="7" spans="2:5" s="5" customFormat="1" ht="30" x14ac:dyDescent="0.25">
      <c r="B7" s="521" t="s">
        <v>610</v>
      </c>
      <c r="C7" s="526" t="s">
        <v>517</v>
      </c>
      <c r="D7" s="572"/>
      <c r="E7" s="482" t="str">
        <f>IF(ISBLANK(D7),"",IF(ISNUMBER(D7),"Weryfikacja wiersza OK","Wartość w kolumnie a musi być liczbą"))</f>
        <v/>
      </c>
    </row>
    <row r="8" spans="2:5" s="5" customFormat="1" x14ac:dyDescent="0.25">
      <c r="B8" s="521" t="s">
        <v>611</v>
      </c>
      <c r="C8" s="526" t="s">
        <v>529</v>
      </c>
      <c r="D8" s="572"/>
      <c r="E8" s="482" t="str">
        <f t="shared" ref="E8:E57" si="0">IF(ISBLANK(D8),"",IF(ISNUMBER(D8),"Weryfikacja wiersza OK","Wartość w kolumnie a musi być liczbą"))</f>
        <v/>
      </c>
    </row>
    <row r="9" spans="2:5" s="5" customFormat="1" x14ac:dyDescent="0.25">
      <c r="B9" s="521" t="s">
        <v>612</v>
      </c>
      <c r="C9" s="526" t="s">
        <v>540</v>
      </c>
      <c r="D9" s="572"/>
      <c r="E9" s="482" t="str">
        <f t="shared" si="0"/>
        <v/>
      </c>
    </row>
    <row r="10" spans="2:5" s="5" customFormat="1" x14ac:dyDescent="0.25">
      <c r="B10" s="521" t="s">
        <v>613</v>
      </c>
      <c r="C10" s="526" t="s">
        <v>535</v>
      </c>
      <c r="D10" s="572"/>
      <c r="E10" s="482" t="str">
        <f t="shared" si="0"/>
        <v/>
      </c>
    </row>
    <row r="11" spans="2:5" s="5" customFormat="1" x14ac:dyDescent="0.25">
      <c r="B11" s="521" t="s">
        <v>614</v>
      </c>
      <c r="C11" s="526" t="s">
        <v>554</v>
      </c>
      <c r="D11" s="572"/>
      <c r="E11" s="482" t="str">
        <f t="shared" si="0"/>
        <v/>
      </c>
    </row>
    <row r="12" spans="2:5" s="5" customFormat="1" x14ac:dyDescent="0.25">
      <c r="B12" s="521" t="s">
        <v>615</v>
      </c>
      <c r="C12" s="557" t="s">
        <v>616</v>
      </c>
      <c r="D12" s="572"/>
      <c r="E12" s="482" t="str">
        <f t="shared" si="0"/>
        <v/>
      </c>
    </row>
    <row r="13" spans="2:5" s="5" customFormat="1" ht="30" x14ac:dyDescent="0.25">
      <c r="B13" s="521" t="s">
        <v>617</v>
      </c>
      <c r="C13" s="526" t="s">
        <v>517</v>
      </c>
      <c r="D13" s="572"/>
      <c r="E13" s="482" t="str">
        <f t="shared" si="0"/>
        <v/>
      </c>
    </row>
    <row r="14" spans="2:5" s="5" customFormat="1" x14ac:dyDescent="0.25">
      <c r="B14" s="521" t="s">
        <v>618</v>
      </c>
      <c r="C14" s="526" t="s">
        <v>619</v>
      </c>
      <c r="D14" s="572"/>
      <c r="E14" s="482" t="str">
        <f t="shared" si="0"/>
        <v/>
      </c>
    </row>
    <row r="15" spans="2:5" s="5" customFormat="1" x14ac:dyDescent="0.25">
      <c r="B15" s="521" t="s">
        <v>620</v>
      </c>
      <c r="C15" s="526" t="s">
        <v>568</v>
      </c>
      <c r="D15" s="572"/>
      <c r="E15" s="482" t="str">
        <f t="shared" si="0"/>
        <v/>
      </c>
    </row>
    <row r="16" spans="2:5" s="5" customFormat="1" x14ac:dyDescent="0.25">
      <c r="B16" s="521" t="s">
        <v>621</v>
      </c>
      <c r="C16" s="557" t="s">
        <v>389</v>
      </c>
      <c r="D16" s="572"/>
      <c r="E16" s="482" t="str">
        <f t="shared" si="0"/>
        <v/>
      </c>
    </row>
    <row r="17" spans="2:5" s="5" customFormat="1" x14ac:dyDescent="0.25">
      <c r="B17" s="521" t="s">
        <v>622</v>
      </c>
      <c r="C17" s="557" t="s">
        <v>623</v>
      </c>
      <c r="D17" s="572"/>
      <c r="E17" s="482" t="str">
        <f t="shared" si="0"/>
        <v/>
      </c>
    </row>
    <row r="18" spans="2:5" s="5" customFormat="1" x14ac:dyDescent="0.25">
      <c r="B18" s="521" t="s">
        <v>626</v>
      </c>
      <c r="C18" s="557" t="s">
        <v>391</v>
      </c>
      <c r="D18" s="572"/>
      <c r="E18" s="482" t="str">
        <f t="shared" si="0"/>
        <v/>
      </c>
    </row>
    <row r="19" spans="2:5" s="5" customFormat="1" x14ac:dyDescent="0.25">
      <c r="B19" s="521" t="s">
        <v>624</v>
      </c>
      <c r="C19" s="573" t="s">
        <v>1624</v>
      </c>
      <c r="D19" s="572"/>
      <c r="E19" s="482" t="str">
        <f t="shared" si="0"/>
        <v/>
      </c>
    </row>
    <row r="20" spans="2:5" s="5" customFormat="1" x14ac:dyDescent="0.25">
      <c r="B20" s="521" t="s">
        <v>625</v>
      </c>
      <c r="C20" s="573" t="s">
        <v>1625</v>
      </c>
      <c r="D20" s="572"/>
      <c r="E20" s="482" t="str">
        <f t="shared" si="0"/>
        <v/>
      </c>
    </row>
    <row r="21" spans="2:5" s="5" customFormat="1" ht="45" x14ac:dyDescent="0.25">
      <c r="B21" s="521" t="s">
        <v>627</v>
      </c>
      <c r="C21" s="557" t="s">
        <v>628</v>
      </c>
      <c r="D21" s="572"/>
      <c r="E21" s="482" t="str">
        <f t="shared" si="0"/>
        <v/>
      </c>
    </row>
    <row r="22" spans="2:5" s="5" customFormat="1" x14ac:dyDescent="0.25">
      <c r="B22" s="521" t="s">
        <v>629</v>
      </c>
      <c r="C22" s="526" t="s">
        <v>529</v>
      </c>
      <c r="D22" s="572"/>
      <c r="E22" s="482" t="str">
        <f t="shared" si="0"/>
        <v/>
      </c>
    </row>
    <row r="23" spans="2:5" s="5" customFormat="1" x14ac:dyDescent="0.25">
      <c r="B23" s="521" t="s">
        <v>630</v>
      </c>
      <c r="C23" s="526" t="s">
        <v>540</v>
      </c>
      <c r="D23" s="572"/>
      <c r="E23" s="482" t="str">
        <f t="shared" si="0"/>
        <v/>
      </c>
    </row>
    <row r="24" spans="2:5" s="5" customFormat="1" x14ac:dyDescent="0.25">
      <c r="B24" s="521" t="s">
        <v>631</v>
      </c>
      <c r="C24" s="526" t="s">
        <v>535</v>
      </c>
      <c r="D24" s="572"/>
      <c r="E24" s="482" t="str">
        <f t="shared" si="0"/>
        <v/>
      </c>
    </row>
    <row r="25" spans="2:5" s="5" customFormat="1" x14ac:dyDescent="0.25">
      <c r="B25" s="521" t="s">
        <v>632</v>
      </c>
      <c r="C25" s="526" t="s">
        <v>619</v>
      </c>
      <c r="D25" s="572"/>
      <c r="E25" s="482" t="str">
        <f t="shared" si="0"/>
        <v/>
      </c>
    </row>
    <row r="26" spans="2:5" s="5" customFormat="1" x14ac:dyDescent="0.25">
      <c r="B26" s="521" t="s">
        <v>633</v>
      </c>
      <c r="C26" s="526" t="s">
        <v>634</v>
      </c>
      <c r="D26" s="572"/>
      <c r="E26" s="482" t="str">
        <f t="shared" si="0"/>
        <v/>
      </c>
    </row>
    <row r="27" spans="2:5" s="5" customFormat="1" ht="30" x14ac:dyDescent="0.25">
      <c r="B27" s="521" t="s">
        <v>635</v>
      </c>
      <c r="C27" s="557" t="s">
        <v>636</v>
      </c>
      <c r="D27" s="572"/>
      <c r="E27" s="482" t="str">
        <f t="shared" si="0"/>
        <v/>
      </c>
    </row>
    <row r="28" spans="2:5" s="5" customFormat="1" x14ac:dyDescent="0.25">
      <c r="B28" s="521" t="s">
        <v>1885</v>
      </c>
      <c r="C28" s="526" t="s">
        <v>637</v>
      </c>
      <c r="D28" s="572"/>
      <c r="E28" s="482" t="str">
        <f t="shared" si="0"/>
        <v/>
      </c>
    </row>
    <row r="29" spans="2:5" s="5" customFormat="1" x14ac:dyDescent="0.25">
      <c r="B29" s="521" t="s">
        <v>638</v>
      </c>
      <c r="C29" s="557" t="s">
        <v>639</v>
      </c>
      <c r="D29" s="572"/>
      <c r="E29" s="482" t="str">
        <f t="shared" si="0"/>
        <v/>
      </c>
    </row>
    <row r="30" spans="2:5" s="5" customFormat="1" x14ac:dyDescent="0.25">
      <c r="B30" s="521" t="s">
        <v>640</v>
      </c>
      <c r="C30" s="557" t="s">
        <v>641</v>
      </c>
      <c r="D30" s="572"/>
      <c r="E30" s="482" t="str">
        <f t="shared" si="0"/>
        <v/>
      </c>
    </row>
    <row r="31" spans="2:5" s="5" customFormat="1" x14ac:dyDescent="0.25">
      <c r="B31" s="521" t="s">
        <v>642</v>
      </c>
      <c r="C31" s="557" t="s">
        <v>643</v>
      </c>
      <c r="D31" s="572"/>
      <c r="E31" s="482" t="str">
        <f t="shared" si="0"/>
        <v/>
      </c>
    </row>
    <row r="32" spans="2:5" s="5" customFormat="1" ht="30" x14ac:dyDescent="0.25">
      <c r="B32" s="521" t="s">
        <v>644</v>
      </c>
      <c r="C32" s="526" t="s">
        <v>645</v>
      </c>
      <c r="D32" s="572"/>
      <c r="E32" s="482" t="str">
        <f t="shared" si="0"/>
        <v/>
      </c>
    </row>
    <row r="33" spans="2:5" s="5" customFormat="1" x14ac:dyDescent="0.25">
      <c r="B33" s="521" t="s">
        <v>646</v>
      </c>
      <c r="C33" s="557" t="s">
        <v>647</v>
      </c>
      <c r="D33" s="572"/>
      <c r="E33" s="482" t="str">
        <f t="shared" si="0"/>
        <v/>
      </c>
    </row>
    <row r="34" spans="2:5" s="5" customFormat="1" ht="30" x14ac:dyDescent="0.25">
      <c r="B34" s="521" t="s">
        <v>648</v>
      </c>
      <c r="C34" s="526" t="s">
        <v>649</v>
      </c>
      <c r="D34" s="572"/>
      <c r="E34" s="482" t="str">
        <f t="shared" si="0"/>
        <v/>
      </c>
    </row>
    <row r="35" spans="2:5" s="5" customFormat="1" x14ac:dyDescent="0.25">
      <c r="B35" s="521" t="s">
        <v>650</v>
      </c>
      <c r="C35" s="557" t="s">
        <v>651</v>
      </c>
      <c r="D35" s="572"/>
      <c r="E35" s="482" t="str">
        <f t="shared" si="0"/>
        <v/>
      </c>
    </row>
    <row r="36" spans="2:5" s="5" customFormat="1" x14ac:dyDescent="0.25">
      <c r="B36" s="521" t="s">
        <v>652</v>
      </c>
      <c r="C36" s="526" t="s">
        <v>653</v>
      </c>
      <c r="D36" s="572"/>
      <c r="E36" s="482" t="str">
        <f t="shared" si="0"/>
        <v/>
      </c>
    </row>
    <row r="37" spans="2:5" s="5" customFormat="1" x14ac:dyDescent="0.25">
      <c r="B37" s="521" t="s">
        <v>654</v>
      </c>
      <c r="C37" s="526" t="s">
        <v>655</v>
      </c>
      <c r="D37" s="572"/>
      <c r="E37" s="482" t="str">
        <f t="shared" si="0"/>
        <v/>
      </c>
    </row>
    <row r="38" spans="2:5" s="5" customFormat="1" x14ac:dyDescent="0.25">
      <c r="B38" s="521" t="s">
        <v>656</v>
      </c>
      <c r="C38" s="526" t="s">
        <v>657</v>
      </c>
      <c r="D38" s="572"/>
      <c r="E38" s="482" t="str">
        <f t="shared" si="0"/>
        <v/>
      </c>
    </row>
    <row r="39" spans="2:5" s="5" customFormat="1" x14ac:dyDescent="0.25">
      <c r="B39" s="521" t="s">
        <v>658</v>
      </c>
      <c r="C39" s="526" t="s">
        <v>659</v>
      </c>
      <c r="D39" s="572"/>
      <c r="E39" s="482" t="str">
        <f t="shared" si="0"/>
        <v/>
      </c>
    </row>
    <row r="40" spans="2:5" s="5" customFormat="1" x14ac:dyDescent="0.25">
      <c r="B40" s="521" t="s">
        <v>660</v>
      </c>
      <c r="C40" s="526" t="s">
        <v>661</v>
      </c>
      <c r="D40" s="572"/>
      <c r="E40" s="482" t="str">
        <f t="shared" si="0"/>
        <v/>
      </c>
    </row>
    <row r="41" spans="2:5" s="5" customFormat="1" x14ac:dyDescent="0.25">
      <c r="B41" s="521" t="s">
        <v>662</v>
      </c>
      <c r="C41" s="526" t="s">
        <v>663</v>
      </c>
      <c r="D41" s="572"/>
      <c r="E41" s="482" t="str">
        <f t="shared" si="0"/>
        <v/>
      </c>
    </row>
    <row r="42" spans="2:5" s="5" customFormat="1" x14ac:dyDescent="0.25">
      <c r="B42" s="521" t="s">
        <v>664</v>
      </c>
      <c r="C42" s="526" t="s">
        <v>665</v>
      </c>
      <c r="D42" s="572"/>
      <c r="E42" s="482" t="str">
        <f t="shared" si="0"/>
        <v/>
      </c>
    </row>
    <row r="43" spans="2:5" s="5" customFormat="1" x14ac:dyDescent="0.25">
      <c r="B43" s="521" t="s">
        <v>666</v>
      </c>
      <c r="C43" s="557" t="s">
        <v>667</v>
      </c>
      <c r="D43" s="572"/>
      <c r="E43" s="482" t="str">
        <f t="shared" si="0"/>
        <v/>
      </c>
    </row>
    <row r="44" spans="2:5" s="5" customFormat="1" x14ac:dyDescent="0.25">
      <c r="B44" s="521" t="s">
        <v>668</v>
      </c>
      <c r="C44" s="526" t="s">
        <v>669</v>
      </c>
      <c r="D44" s="572"/>
      <c r="E44" s="482" t="str">
        <f t="shared" si="0"/>
        <v/>
      </c>
    </row>
    <row r="45" spans="2:5" s="5" customFormat="1" x14ac:dyDescent="0.25">
      <c r="B45" s="521" t="s">
        <v>670</v>
      </c>
      <c r="C45" s="526" t="s">
        <v>671</v>
      </c>
      <c r="D45" s="572"/>
      <c r="E45" s="482" t="str">
        <f t="shared" si="0"/>
        <v/>
      </c>
    </row>
    <row r="46" spans="2:5" s="5" customFormat="1" ht="30" x14ac:dyDescent="0.25">
      <c r="B46" s="521" t="s">
        <v>672</v>
      </c>
      <c r="C46" s="557" t="s">
        <v>673</v>
      </c>
      <c r="D46" s="572"/>
      <c r="E46" s="482" t="str">
        <f t="shared" si="0"/>
        <v/>
      </c>
    </row>
    <row r="47" spans="2:5" s="5" customFormat="1" x14ac:dyDescent="0.25">
      <c r="B47" s="521" t="s">
        <v>674</v>
      </c>
      <c r="C47" s="526" t="s">
        <v>675</v>
      </c>
      <c r="D47" s="572"/>
      <c r="E47" s="482" t="str">
        <f t="shared" si="0"/>
        <v/>
      </c>
    </row>
    <row r="48" spans="2:5" s="5" customFormat="1" x14ac:dyDescent="0.25">
      <c r="B48" s="521" t="s">
        <v>676</v>
      </c>
      <c r="C48" s="526" t="s">
        <v>540</v>
      </c>
      <c r="D48" s="572"/>
      <c r="E48" s="482" t="str">
        <f t="shared" si="0"/>
        <v/>
      </c>
    </row>
    <row r="49" spans="2:5" s="5" customFormat="1" x14ac:dyDescent="0.25">
      <c r="B49" s="521" t="s">
        <v>677</v>
      </c>
      <c r="C49" s="526" t="s">
        <v>535</v>
      </c>
      <c r="D49" s="572"/>
      <c r="E49" s="482" t="str">
        <f t="shared" si="0"/>
        <v/>
      </c>
    </row>
    <row r="50" spans="2:5" s="5" customFormat="1" x14ac:dyDescent="0.25">
      <c r="B50" s="521" t="s">
        <v>678</v>
      </c>
      <c r="C50" s="557" t="s">
        <v>679</v>
      </c>
      <c r="D50" s="572"/>
      <c r="E50" s="482" t="str">
        <f t="shared" si="0"/>
        <v/>
      </c>
    </row>
    <row r="51" spans="2:5" s="5" customFormat="1" x14ac:dyDescent="0.25">
      <c r="B51" s="521" t="s">
        <v>680</v>
      </c>
      <c r="C51" s="557" t="s">
        <v>681</v>
      </c>
      <c r="D51" s="572"/>
      <c r="E51" s="482" t="str">
        <f t="shared" si="0"/>
        <v/>
      </c>
    </row>
    <row r="52" spans="2:5" s="5" customFormat="1" x14ac:dyDescent="0.25">
      <c r="B52" s="521" t="s">
        <v>682</v>
      </c>
      <c r="C52" s="526" t="s">
        <v>683</v>
      </c>
      <c r="D52" s="572"/>
      <c r="E52" s="482" t="str">
        <f t="shared" si="0"/>
        <v/>
      </c>
    </row>
    <row r="53" spans="2:5" s="5" customFormat="1" x14ac:dyDescent="0.25">
      <c r="B53" s="521" t="s">
        <v>684</v>
      </c>
      <c r="C53" s="526" t="s">
        <v>685</v>
      </c>
      <c r="D53" s="572"/>
      <c r="E53" s="482" t="str">
        <f t="shared" si="0"/>
        <v/>
      </c>
    </row>
    <row r="54" spans="2:5" s="5" customFormat="1" x14ac:dyDescent="0.25">
      <c r="B54" s="521" t="s">
        <v>686</v>
      </c>
      <c r="C54" s="557" t="s">
        <v>687</v>
      </c>
      <c r="D54" s="572"/>
      <c r="E54" s="482" t="str">
        <f t="shared" si="0"/>
        <v/>
      </c>
    </row>
    <row r="55" spans="2:5" s="5" customFormat="1" x14ac:dyDescent="0.25">
      <c r="B55" s="521" t="s">
        <v>688</v>
      </c>
      <c r="C55" s="557" t="s">
        <v>689</v>
      </c>
      <c r="D55" s="572"/>
      <c r="E55" s="482" t="str">
        <f t="shared" si="0"/>
        <v/>
      </c>
    </row>
    <row r="56" spans="2:5" s="5" customFormat="1" x14ac:dyDescent="0.25">
      <c r="B56" s="521" t="s">
        <v>690</v>
      </c>
      <c r="C56" s="557" t="s">
        <v>691</v>
      </c>
      <c r="D56" s="572"/>
      <c r="E56" s="482" t="str">
        <f t="shared" si="0"/>
        <v/>
      </c>
    </row>
    <row r="57" spans="2:5" s="5" customFormat="1" ht="15.75" thickBot="1" x14ac:dyDescent="0.3">
      <c r="B57" s="574" t="s">
        <v>692</v>
      </c>
      <c r="C57" s="575" t="s">
        <v>603</v>
      </c>
      <c r="D57" s="576"/>
      <c r="E57" s="482" t="str">
        <f t="shared" si="0"/>
        <v/>
      </c>
    </row>
    <row r="60" spans="2:5" x14ac:dyDescent="0.25">
      <c r="C60" s="2" t="s">
        <v>1827</v>
      </c>
    </row>
    <row r="61" spans="2:5" x14ac:dyDescent="0.25">
      <c r="B61" s="5"/>
      <c r="C61" s="5" t="s">
        <v>608</v>
      </c>
      <c r="D61" s="481" t="str">
        <f>IF(D6="","",IF(ROUND(SUM(D7:D11),2)=ROUND(D6,2),"OK","Błąd sumy częściowej"))</f>
        <v/>
      </c>
    </row>
    <row r="62" spans="2:5" x14ac:dyDescent="0.25">
      <c r="B62" s="5"/>
      <c r="C62" s="5" t="s">
        <v>615</v>
      </c>
      <c r="D62" s="481" t="str">
        <f>IF(D12="","",IF(ROUND(SUM(D13:D15),2)=ROUND(D12,2),"OK","Błąd sumy częściowej"))</f>
        <v/>
      </c>
    </row>
    <row r="63" spans="2:5" x14ac:dyDescent="0.25">
      <c r="B63" s="5"/>
      <c r="C63" s="5" t="s">
        <v>626</v>
      </c>
      <c r="D63" s="481" t="str">
        <f>IF(D18="","",IF(ROUND(D19-D20,2)=ROUND(D18,2),"OK","Błąd sumy częściowej"))</f>
        <v/>
      </c>
    </row>
    <row r="64" spans="2:5" x14ac:dyDescent="0.25">
      <c r="B64" s="5"/>
      <c r="C64" s="5" t="s">
        <v>627</v>
      </c>
      <c r="D64" s="481" t="str">
        <f>IF(D21="","",IF(ROUND(SUM(D22:D26),2)=ROUND(D21,2),"OK","Błąd sumy częściowej"))</f>
        <v/>
      </c>
    </row>
    <row r="65" spans="2:4" x14ac:dyDescent="0.25">
      <c r="B65" s="5"/>
      <c r="C65" s="5" t="s">
        <v>650</v>
      </c>
      <c r="D65" s="481" t="str">
        <f>IF(D35="","",IF(ROUND(SUM(D36:D42),2)=ROUND(D35,2),"OK","Błąd sumy częściowej"))</f>
        <v/>
      </c>
    </row>
    <row r="66" spans="2:4" x14ac:dyDescent="0.25">
      <c r="B66" s="5"/>
      <c r="C66" s="5" t="s">
        <v>666</v>
      </c>
      <c r="D66" s="481" t="str">
        <f>IF(D43="","",IF(ROUND(SUM(D44:D45),2)=ROUND(D43,2),"OK","Błąd sumy częściowej"))</f>
        <v/>
      </c>
    </row>
    <row r="67" spans="2:4" x14ac:dyDescent="0.25">
      <c r="B67" s="5"/>
      <c r="C67" s="5" t="s">
        <v>672</v>
      </c>
      <c r="D67" s="481" t="str">
        <f>IF(D46="","",IF(ROUND(SUM(D47:D49),2)=ROUND(D46,2),"OK","Błąd sumy częściowej"))</f>
        <v/>
      </c>
    </row>
    <row r="68" spans="2:4" x14ac:dyDescent="0.25">
      <c r="B68" s="5"/>
      <c r="C68" s="5" t="s">
        <v>680</v>
      </c>
      <c r="D68" s="481" t="str">
        <f>IF(D51="","",IF(ROUND(SUM(D52:D53),2)=ROUND(D51,2),"OK","Błąd sumy częściowej"))</f>
        <v/>
      </c>
    </row>
    <row r="69" spans="2:4" x14ac:dyDescent="0.25">
      <c r="B69" s="5"/>
      <c r="C69" s="5"/>
    </row>
    <row r="70" spans="2:4" x14ac:dyDescent="0.25">
      <c r="B70" s="5"/>
      <c r="C70" s="14" t="s">
        <v>1852</v>
      </c>
      <c r="D70" s="481" t="str">
        <f>IF(COUNTBLANK(E6:E57)=52,"",IF(AND(COUNTIF(E6:E57,"Weryfikacja wiersza OK")=52,COUNTIF(D61:D68,"OK")=8),"Arkusz jest zwalidowany poprawnie","Arkusz jest niepoprawny"))</f>
        <v/>
      </c>
    </row>
    <row r="71" spans="2:4" x14ac:dyDescent="0.25">
      <c r="B71" s="5"/>
      <c r="C71" s="5"/>
    </row>
  </sheetData>
  <mergeCells count="1">
    <mergeCell ref="B4:C5"/>
  </mergeCells>
  <conditionalFormatting sqref="E6">
    <cfRule type="containsText" dxfId="187" priority="4" operator="containsText" text="Weryfikacja wiersza OK">
      <formula>NOT(ISERROR(SEARCH("Weryfikacja wiersza OK",E6)))</formula>
    </cfRule>
  </conditionalFormatting>
  <conditionalFormatting sqref="E7:E57">
    <cfRule type="containsText" dxfId="186" priority="3" operator="containsText" text="Weryfikacja wiersza OK">
      <formula>NOT(ISERROR(SEARCH("Weryfikacja wiersza OK",E7)))</formula>
    </cfRule>
  </conditionalFormatting>
  <conditionalFormatting sqref="D61:D68">
    <cfRule type="containsText" dxfId="185" priority="2" operator="containsText" text="OK">
      <formula>NOT(ISERROR(SEARCH("OK",D61)))</formula>
    </cfRule>
  </conditionalFormatting>
  <conditionalFormatting sqref="D70">
    <cfRule type="containsText" dxfId="184" priority="1" operator="containsText" text="Arkusz jest zwalidowany poprawnie">
      <formula>NOT(ISERROR(SEARCH("Arkusz jest zwalidowany poprawnie",D70)))</formula>
    </cfRule>
  </conditionalFormatting>
  <pageMargins left="0.7" right="0.7" top="0.75" bottom="0.75" header="0.3" footer="0.3"/>
  <pageSetup paperSize="9" scale="7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B1:E50"/>
  <sheetViews>
    <sheetView topLeftCell="A25" zoomScaleNormal="100" zoomScaleSheetLayoutView="90" workbookViewId="0">
      <selection activeCell="D47" sqref="D47"/>
    </sheetView>
  </sheetViews>
  <sheetFormatPr defaultRowHeight="15" x14ac:dyDescent="0.25"/>
  <cols>
    <col min="1" max="1" width="9.140625" style="100"/>
    <col min="2" max="2" width="13" style="100" customWidth="1"/>
    <col min="3" max="3" width="73" style="100" customWidth="1"/>
    <col min="4" max="4" width="16" style="100" customWidth="1"/>
    <col min="5" max="5" width="45.42578125" style="100" bestFit="1" customWidth="1"/>
    <col min="6" max="6" width="14" style="100" customWidth="1"/>
    <col min="7" max="16384" width="9.140625" style="100"/>
  </cols>
  <sheetData>
    <row r="1" spans="2:5" ht="15.75" x14ac:dyDescent="0.25">
      <c r="B1" s="99" t="s">
        <v>1</v>
      </c>
      <c r="D1" s="2" t="s">
        <v>1606</v>
      </c>
    </row>
    <row r="2" spans="2:5" x14ac:dyDescent="0.25">
      <c r="B2" s="100" t="s">
        <v>1607</v>
      </c>
    </row>
    <row r="3" spans="2:5" ht="15.75" thickBot="1" x14ac:dyDescent="0.3"/>
    <row r="4" spans="2:5" ht="15.75" customHeight="1" thickBot="1" x14ac:dyDescent="0.3">
      <c r="B4" s="907"/>
      <c r="C4" s="908"/>
      <c r="D4" s="101" t="s">
        <v>2</v>
      </c>
      <c r="E4" s="102"/>
    </row>
    <row r="5" spans="2:5" ht="15.75" thickBot="1" x14ac:dyDescent="0.3">
      <c r="B5" s="909"/>
      <c r="C5" s="910"/>
      <c r="D5" s="103" t="s">
        <v>126</v>
      </c>
      <c r="E5" s="102"/>
    </row>
    <row r="6" spans="2:5" x14ac:dyDescent="0.25">
      <c r="B6" s="104" t="s">
        <v>403</v>
      </c>
      <c r="C6" s="577" t="s">
        <v>3</v>
      </c>
      <c r="D6" s="107"/>
      <c r="E6" s="102" t="str">
        <f>IF(ISBLANK(D6),"",IF(ISNUMBER(D6),IF(ROUND(FWW01.1._A-FWW01.1.1._A-FWW01.1.2._A,2)=0,"Weryfikacja OK","W formularzu fww01 suma funduszu udziałowego nie jest zgodna z sumą opłaconych udziałów obowiązkowych i nadobowiązkowych"), "Błąd w wierszu bieżącym, wartość musi być liczbą"))</f>
        <v/>
      </c>
    </row>
    <row r="7" spans="2:5" x14ac:dyDescent="0.25">
      <c r="B7" s="111" t="s">
        <v>420</v>
      </c>
      <c r="C7" s="578" t="s">
        <v>417</v>
      </c>
      <c r="D7" s="267"/>
      <c r="E7" s="102" t="str">
        <f>IF(ISBLANK(D7),"",IF(ISNUMBER(D7),IF(ROUND(FWW01.1.1._A-(FWW01.1.1.1._A+FWW01.1.1.2._A),2)=0,"Weryfikacja OK","W formularzu fww01 suma funduszu udziałowego nie jest zgodna z sumą opłaconych udziałów obowiązkowych i nadobowiązkowych"), "Błąd w wierszu bieżącym, wartość musi być liczbą"))</f>
        <v/>
      </c>
    </row>
    <row r="8" spans="2:5" x14ac:dyDescent="0.25">
      <c r="B8" s="111" t="s">
        <v>421</v>
      </c>
      <c r="C8" s="578" t="s">
        <v>418</v>
      </c>
      <c r="D8" s="267"/>
      <c r="E8" s="102" t="str">
        <f>IF(ISBLANK(D8),"",IF(ISNUMBER(D8),"Weryfikacja OK","Błąd w wierszu bieżącym, wartość musi być liczbą"))</f>
        <v/>
      </c>
    </row>
    <row r="9" spans="2:5" x14ac:dyDescent="0.25">
      <c r="B9" s="111" t="s">
        <v>422</v>
      </c>
      <c r="C9" s="578" t="s">
        <v>1608</v>
      </c>
      <c r="D9" s="267"/>
      <c r="E9" s="102" t="str">
        <f>IF(ISBLANK(D9),"",IF(ISNUMBER(D9),IF(FWW01.1.1.2._A&lt;=0,"Weryfikacja OK","W formularzu FWW01 wartość nieopłaconych udziałów obowiązkowych winna być wykazywana ze znakiem minus"),"Błąd w wierszu bieżącym, wartość musi być liczbą"))</f>
        <v/>
      </c>
    </row>
    <row r="10" spans="2:5" x14ac:dyDescent="0.25">
      <c r="B10" s="111" t="s">
        <v>423</v>
      </c>
      <c r="C10" s="578" t="s">
        <v>419</v>
      </c>
      <c r="D10" s="267"/>
      <c r="E10" s="102" t="str">
        <f>IF(ISBLANK(D10),"",IF(ISNUMBER(D10),IF(ROUND(FWW01.1.2._A-(FWW01.1.2.1._A+FWW01.1.2.2._A),2)=0,"Weryfikacja OK","W formularzu fww01 suma udziałów nadobowiązkowych nie jest zgodna z sumą zadeklarowanych udziałów nadobowiązkowych i nieopłaconych udziałów nadobowiązkowych"), "Błąd w wierszu bieżącym, wartość musi być liczbą"))</f>
        <v/>
      </c>
    </row>
    <row r="11" spans="2:5" x14ac:dyDescent="0.25">
      <c r="B11" s="111" t="s">
        <v>424</v>
      </c>
      <c r="C11" s="578" t="s">
        <v>418</v>
      </c>
      <c r="D11" s="267"/>
      <c r="E11" s="102" t="str">
        <f>IF(ISBLANK(D11),"",IF(ISNUMBER(D11),"Weryfikacja OK","Błąd w wierszu bieżącym, wartość musi być liczbą"))</f>
        <v/>
      </c>
    </row>
    <row r="12" spans="2:5" x14ac:dyDescent="0.25">
      <c r="B12" s="111" t="s">
        <v>425</v>
      </c>
      <c r="C12" s="578" t="s">
        <v>1608</v>
      </c>
      <c r="D12" s="267"/>
      <c r="E12" s="102" t="str">
        <f>IF(ISBLANK(D12),"",IF(ISNUMBER(D12),IF(FWW01.1.2.2._A&lt;=0,"Weryfikacja OK","W formularzu FWW01 wartość nieopłaconych udziałów nadobowiązkowych winna być wykazywana ze znakiem minus"),"Błąd w wierszu bieżącym, wartość musi być liczbą"))</f>
        <v/>
      </c>
    </row>
    <row r="13" spans="2:5" x14ac:dyDescent="0.25">
      <c r="B13" s="105" t="s">
        <v>404</v>
      </c>
      <c r="C13" s="579" t="s">
        <v>4</v>
      </c>
      <c r="D13" s="108"/>
      <c r="E13" s="102" t="str">
        <f>IF(ISBLANK(D13),"",IF(ISNUMBER(D13),IF(ROUND(FWW01.2._A-FWW01.2.1._A-FWW01.2.2._A-FWW01.2.3._A,2)=0,"Weryfikacja OK","W formularzu FWW01 suma funduszu zasobowego jest niezgodna z sumą poszczególnych składników tego funduszu wykazywanych w tym formularzu"), "Błąd w wierszu bieżącym, wartość musi być liczbą"))</f>
        <v/>
      </c>
    </row>
    <row r="14" spans="2:5" x14ac:dyDescent="0.25">
      <c r="B14" s="105" t="s">
        <v>405</v>
      </c>
      <c r="C14" s="579" t="s">
        <v>5</v>
      </c>
      <c r="D14" s="108"/>
      <c r="E14" s="102" t="str">
        <f>IF(ISBLANK(D14),"",IF(ISNUMBER(D14),"Weryfikacja OK", "Błąd w wierszu bieżącym, wartość musi być liczbą"))</f>
        <v/>
      </c>
    </row>
    <row r="15" spans="2:5" x14ac:dyDescent="0.25">
      <c r="B15" s="105" t="s">
        <v>406</v>
      </c>
      <c r="C15" s="579" t="s">
        <v>6</v>
      </c>
      <c r="D15" s="108"/>
      <c r="E15" s="102" t="str">
        <f>IF(ISBLANK(D15),"",IF(ISNUMBER(D15),"Weryfikacja OK", "Błąd w wierszu bieżącym, wartość musi być liczbą"))</f>
        <v/>
      </c>
    </row>
    <row r="16" spans="2:5" x14ac:dyDescent="0.25">
      <c r="B16" s="105" t="s">
        <v>407</v>
      </c>
      <c r="C16" s="579" t="s">
        <v>252</v>
      </c>
      <c r="D16" s="108"/>
      <c r="E16" s="102" t="str">
        <f>IF(ISBLANK(D16),"",IF(ISNUMBER(D16),"Weryfikacja OK", "Błąd w wierszu bieżącym, wartość musi być liczbą"))</f>
        <v/>
      </c>
    </row>
    <row r="17" spans="2:5" x14ac:dyDescent="0.25">
      <c r="B17" s="105" t="s">
        <v>408</v>
      </c>
      <c r="C17" s="580" t="s">
        <v>268</v>
      </c>
      <c r="D17" s="108"/>
      <c r="E17" s="102" t="str">
        <f>IF(ISBLANK(D17),"",IF(ISNUMBER(D17),IF(D18&gt;D17,"Błąd:Wartość w komórce C12 nie może być wieksza niż wartość w polu C11","Weryfikacja OK"), "Błąd w wierszu bieżącym, wartość musi być liczbą"))</f>
        <v/>
      </c>
    </row>
    <row r="18" spans="2:5" ht="30" x14ac:dyDescent="0.25">
      <c r="B18" s="105" t="s">
        <v>409</v>
      </c>
      <c r="C18" s="580" t="s">
        <v>1626</v>
      </c>
      <c r="D18" s="108"/>
      <c r="E18" s="102" t="str">
        <f>IF(ISBLANK(D18),"",IF(ISNUMBER(D18),"Weryfikacja OK", "Błąd w wierszu bieżącym, wartość musi być liczbą"))</f>
        <v/>
      </c>
    </row>
    <row r="19" spans="2:5" x14ac:dyDescent="0.25">
      <c r="B19" s="105" t="s">
        <v>410</v>
      </c>
      <c r="C19" s="580" t="s">
        <v>7</v>
      </c>
      <c r="D19" s="108"/>
      <c r="E19" s="102" t="str">
        <f>IF(ISBLANK(D19),"",IF(ISNUMBER(D19),"Weryfikacja OK", "Błąd w wierszu bieżącym, wartość musi być liczbą"))</f>
        <v/>
      </c>
    </row>
    <row r="20" spans="2:5" x14ac:dyDescent="0.25">
      <c r="B20" s="106" t="s">
        <v>411</v>
      </c>
      <c r="C20" s="580" t="s">
        <v>8</v>
      </c>
      <c r="D20" s="108"/>
      <c r="E20" s="102" t="str">
        <f>IF(ISBLANK(D20),"",IF(ISNUMBER(D20),IF(D20&lt;=0,"Weryfikacja OK", "Błąd: wartość w wierszu musi być 0 lub ujemna"),"Błąd w wierszu bieżącym, wartość musi być liczbą"))</f>
        <v/>
      </c>
    </row>
    <row r="21" spans="2:5" x14ac:dyDescent="0.25">
      <c r="B21" s="106" t="s">
        <v>412</v>
      </c>
      <c r="C21" s="580" t="s">
        <v>9</v>
      </c>
      <c r="D21" s="108"/>
      <c r="E21" s="102" t="str">
        <f>IF(ISBLANK(D21),"",IF(ISNUMBER(D21),IF(D21&lt;=0,"Weryfikacja OK", "Błąd: wartość w wierszu musi być 0 lub ujemna"),"Błąd w wierszu bieżącym, wartość musi być liczbą"))</f>
        <v/>
      </c>
    </row>
    <row r="22" spans="2:5" x14ac:dyDescent="0.25">
      <c r="B22" s="106" t="s">
        <v>413</v>
      </c>
      <c r="C22" s="580" t="s">
        <v>94</v>
      </c>
      <c r="D22" s="108"/>
      <c r="E22" s="102" t="str">
        <f>IF(ISBLANK(D22),"",IF(ISNUMBER(D22),IF(D22&lt;=0,"Weryfikacja OK", "Błąd: wartość w wierszu musi być 0 lub ujemna"),"Błąd w wierszu bieżącym, wartość musi być liczbą"))</f>
        <v/>
      </c>
    </row>
    <row r="23" spans="2:5" ht="30" x14ac:dyDescent="0.25">
      <c r="B23" s="177" t="s">
        <v>414</v>
      </c>
      <c r="C23" s="581" t="s">
        <v>269</v>
      </c>
      <c r="D23" s="178"/>
      <c r="E23" s="102" t="str">
        <f>IF(ISBLANK(D23),"",IF(ISNUMBER(D23),"Weryfikacja OK", "Błąd w wierszu bieżącym, wartość musi być liczbą"))</f>
        <v/>
      </c>
    </row>
    <row r="24" spans="2:5" x14ac:dyDescent="0.25">
      <c r="B24" s="190" t="s">
        <v>1890</v>
      </c>
      <c r="C24" s="191" t="s">
        <v>270</v>
      </c>
      <c r="D24" s="108"/>
      <c r="E24" s="102" t="str">
        <f>IF(ISBLANK(D24),"",IF(ISNUMBER(D24),"Weryfikacja OK", "Błąd w wierszu bieżącym, wartość musi być liczbą"))</f>
        <v/>
      </c>
    </row>
    <row r="25" spans="2:5" ht="30" x14ac:dyDescent="0.25">
      <c r="B25" s="190" t="s">
        <v>1858</v>
      </c>
      <c r="C25" s="192" t="s">
        <v>271</v>
      </c>
      <c r="D25" s="316"/>
      <c r="E25" s="102" t="str">
        <f>IF(ISBLANK(D25),"",IF(ISNUMBER(D25),"Weryfikacja OK", "Błąd w wierszu bieżącym, wartość musi być liczbą"))</f>
        <v/>
      </c>
    </row>
    <row r="26" spans="2:5" ht="30" x14ac:dyDescent="0.25">
      <c r="B26" s="190" t="s">
        <v>1891</v>
      </c>
      <c r="C26" s="191" t="s">
        <v>272</v>
      </c>
      <c r="D26" s="317"/>
      <c r="E26" s="102" t="str">
        <f t="shared" ref="E26:E34" si="0">IF(ISBLANK(D26),"",IF(ISNUMBER(D26),"Weryfikacja OK", "Błąd w wierszu bieżącym, wartość musi być liczbą"))</f>
        <v/>
      </c>
    </row>
    <row r="27" spans="2:5" ht="30" x14ac:dyDescent="0.25">
      <c r="B27" s="190" t="s">
        <v>1859</v>
      </c>
      <c r="C27" s="192" t="s">
        <v>271</v>
      </c>
      <c r="D27" s="317"/>
      <c r="E27" s="102" t="str">
        <f t="shared" si="0"/>
        <v/>
      </c>
    </row>
    <row r="28" spans="2:5" x14ac:dyDescent="0.25">
      <c r="B28" s="190" t="s">
        <v>1860</v>
      </c>
      <c r="C28" s="191" t="s">
        <v>273</v>
      </c>
      <c r="D28" s="317"/>
      <c r="E28" s="102" t="str">
        <f t="shared" si="0"/>
        <v/>
      </c>
    </row>
    <row r="29" spans="2:5" x14ac:dyDescent="0.25">
      <c r="B29" s="190" t="s">
        <v>1861</v>
      </c>
      <c r="C29" s="191" t="s">
        <v>274</v>
      </c>
      <c r="D29" s="317"/>
      <c r="E29" s="102" t="str">
        <f t="shared" si="0"/>
        <v/>
      </c>
    </row>
    <row r="30" spans="2:5" x14ac:dyDescent="0.25">
      <c r="B30" s="190" t="s">
        <v>1862</v>
      </c>
      <c r="C30" s="191" t="s">
        <v>275</v>
      </c>
      <c r="D30" s="317"/>
      <c r="E30" s="102" t="str">
        <f t="shared" si="0"/>
        <v/>
      </c>
    </row>
    <row r="31" spans="2:5" ht="45" x14ac:dyDescent="0.25">
      <c r="B31" s="190" t="s">
        <v>1863</v>
      </c>
      <c r="C31" s="191" t="s">
        <v>276</v>
      </c>
      <c r="D31" s="317"/>
      <c r="E31" s="102" t="str">
        <f t="shared" si="0"/>
        <v/>
      </c>
    </row>
    <row r="32" spans="2:5" x14ac:dyDescent="0.25">
      <c r="B32" s="190" t="s">
        <v>1864</v>
      </c>
      <c r="C32" s="191" t="s">
        <v>277</v>
      </c>
      <c r="D32" s="317"/>
      <c r="E32" s="102" t="str">
        <f t="shared" si="0"/>
        <v/>
      </c>
    </row>
    <row r="33" spans="2:5" x14ac:dyDescent="0.25">
      <c r="B33" s="190" t="s">
        <v>1865</v>
      </c>
      <c r="C33" s="191" t="s">
        <v>278</v>
      </c>
      <c r="D33" s="317"/>
      <c r="E33" s="102" t="str">
        <f t="shared" si="0"/>
        <v/>
      </c>
    </row>
    <row r="34" spans="2:5" ht="15.75" thickBot="1" x14ac:dyDescent="0.3">
      <c r="B34" s="193" t="s">
        <v>1866</v>
      </c>
      <c r="C34" s="194" t="s">
        <v>279</v>
      </c>
      <c r="D34" s="318"/>
      <c r="E34" s="102" t="str">
        <f t="shared" si="0"/>
        <v/>
      </c>
    </row>
    <row r="35" spans="2:5" ht="15.75" thickBot="1" x14ac:dyDescent="0.3">
      <c r="B35" s="195" t="s">
        <v>415</v>
      </c>
      <c r="C35" s="189" t="s">
        <v>10</v>
      </c>
      <c r="D35" s="112"/>
      <c r="E35" s="102" t="str">
        <f>IF(ISBLANK(D35),"",IF(ISNUMBER(D35),IF(ROUND(FWW01.1._A+FWW01.2._A+FWW01.3._A+FWW01.3.1._A+FWW01.4._A+FWW01.5._A+FWW01.6._A+FWW01.7._A+FWW01.8._A+FWW01.9._A+FWW01.9.1._A+FWW01.10._A+FWW01.10.1._A+FWW01.11._A+FWW01.12._A+FWW01.13._A+FWW01.14._A+FWW01.15._A+FWW01.16._A+FWW01.17._A-FWW01.18._A,2)=0,"Weryfikacja OK","W formularzu FWW01 suma wykazanych poszczególnych składników funduszy własnych nie jest równa wartości funduszu własnego wykazanego w ostatnim wierszu tego formularza"), "Błąd w wierszu bieżącym, wartość musi być liczbą"))</f>
        <v/>
      </c>
    </row>
    <row r="36" spans="2:5" ht="15.75" thickBot="1" x14ac:dyDescent="0.3">
      <c r="B36" s="911" t="s">
        <v>280</v>
      </c>
      <c r="C36" s="912"/>
      <c r="D36" s="451"/>
    </row>
    <row r="37" spans="2:5" x14ac:dyDescent="0.25">
      <c r="B37" s="196" t="s">
        <v>1867</v>
      </c>
      <c r="C37" s="197" t="s">
        <v>281</v>
      </c>
      <c r="D37" s="319"/>
      <c r="E37" s="102" t="str">
        <f>IF(ISBLANK(D37),"",IF(ISNUMBER(D37),"Weryfikacja OK", "Błąd w wierszu bieżącym, wartość musi być liczbą"))</f>
        <v/>
      </c>
    </row>
    <row r="38" spans="2:5" x14ac:dyDescent="0.25">
      <c r="B38" s="198" t="s">
        <v>1868</v>
      </c>
      <c r="C38" s="199" t="s">
        <v>282</v>
      </c>
      <c r="D38" s="319"/>
      <c r="E38" s="102" t="str">
        <f>IF(ISBLANK(D38),"",IF(ISNUMBER(D38),"Weryfikacja OK", "Błąd w wierszu bieżącym, wartość musi być liczbą"))</f>
        <v/>
      </c>
    </row>
    <row r="39" spans="2:5" ht="15.75" thickBot="1" x14ac:dyDescent="0.3">
      <c r="B39" s="200" t="s">
        <v>1869</v>
      </c>
      <c r="C39" s="201" t="s">
        <v>283</v>
      </c>
      <c r="D39" s="320"/>
      <c r="E39" s="102" t="str">
        <f>IF(ISBLANK(D39),"",IF(ISNUMBER(D39),"Weryfikacja OK", "Błąd w wierszu bieżącym, wartość musi być liczbą"))</f>
        <v/>
      </c>
    </row>
    <row r="40" spans="2:5" ht="15.75" thickBot="1" x14ac:dyDescent="0.3">
      <c r="B40" s="202" t="s">
        <v>1870</v>
      </c>
      <c r="C40" s="203" t="s">
        <v>284</v>
      </c>
      <c r="D40" s="321"/>
      <c r="E40" s="102" t="str">
        <f>IF(ISBLANK(FWW01.22._A),"",IF(ROUND(FWW01.19._A+FWW01.20._A+FWW01.21._A-FWW01.22._A,2)=0,"Weryfikacja OK","W formularzu FWW01 suma całkowitego wymogu kapitałowego jest niezgodna z sumą poszczególnych wymogów kapitałowych wykazywanych w tym formularzu"))</f>
        <v/>
      </c>
    </row>
    <row r="41" spans="2:5" ht="15.75" thickBot="1" x14ac:dyDescent="0.3">
      <c r="B41" s="204" t="s">
        <v>1871</v>
      </c>
      <c r="C41" s="205" t="s">
        <v>285</v>
      </c>
      <c r="D41" s="322"/>
      <c r="E41" s="102" t="str">
        <f>IF(ISBLANK(FWW01.23._A),"",IF(ROUND(FWW01.22._A*20-FWW01.23._A,2)=0,"Weryfikacja OK","W formularzu fww01 suma całkowitego wymogu kapitałowego pomnożona przez 20 jest niezgodna wartością wykazywaną w polu fww01.23_A  w tym formularzu"))</f>
        <v/>
      </c>
    </row>
    <row r="42" spans="2:5" ht="15.75" thickBot="1" x14ac:dyDescent="0.3">
      <c r="B42" s="202" t="s">
        <v>1872</v>
      </c>
      <c r="C42" s="203" t="s">
        <v>286</v>
      </c>
      <c r="D42" s="323"/>
      <c r="E42" s="102" t="str">
        <f>IF(ISBLANK(D42),"",IF(ISNUMBER(D42),IF(ROUND(FWW01.24._A-FWW01.18._A/FWW01.23._A*100,2)=0,"Weryfikacja OK","W formularzu FWW01 współczynnik wypłacalności został obilczony niezgodnie z wymogami rozporządzenia MF"), "Błąd w wierszu bieżącym, wartość musi być liczbą"))</f>
        <v/>
      </c>
    </row>
    <row r="44" spans="2:5" x14ac:dyDescent="0.25">
      <c r="C44" s="2" t="s">
        <v>1827</v>
      </c>
    </row>
    <row r="45" spans="2:5" x14ac:dyDescent="0.25">
      <c r="C45" s="100" t="s">
        <v>403</v>
      </c>
      <c r="D45" s="481" t="str">
        <f>IF(D6="","",IF(ROUND(SUM(D7,D10),2)=ROUND(D6,2),"OK","Błąd sumy częściowej"))</f>
        <v/>
      </c>
    </row>
    <row r="46" spans="2:5" x14ac:dyDescent="0.25">
      <c r="C46" s="100" t="s">
        <v>404</v>
      </c>
      <c r="D46" s="481" t="str">
        <f>IF(D13="","",IF(ROUND(SUM(D14,D15, D16),2)=ROUND(D13,2),"OK","Błąd sumy częściowej"))</f>
        <v/>
      </c>
    </row>
    <row r="47" spans="2:5" x14ac:dyDescent="0.25">
      <c r="C47" s="100" t="s">
        <v>415</v>
      </c>
      <c r="D47" s="481" t="str">
        <f>IF(D35="","",IF(ROUND(SUM(D6,D13,D17,D18,D19,D20,D21,D22,D23,D24,D25,D26,D27,D28,D29,D30,D31,D32,D33,D34),2)=ROUND(D35,2),"OK","Błąd sumy częściowej"))</f>
        <v/>
      </c>
    </row>
    <row r="48" spans="2:5" x14ac:dyDescent="0.25">
      <c r="C48" s="100" t="s">
        <v>416</v>
      </c>
      <c r="D48" s="481" t="str">
        <f>IF(D40="","",IF(ROUND(SUM(D37:D39),2)=ROUND(D40,2),"OK","Błąd sumy częściowej"))</f>
        <v/>
      </c>
    </row>
    <row r="50" spans="3:4" x14ac:dyDescent="0.25">
      <c r="C50" s="14" t="s">
        <v>1852</v>
      </c>
      <c r="D50" s="481" t="str">
        <f>IF(COUNTBLANK(E6:E42)=37,"",IF(AND(COUNTIF(E6:E42,"Weryfikacja OK")=36,COUNTIF(D45:D48,"OK")=4),"Arkusz jest zwalidowany poprawnie","Arkusz jest niepoprawny"))</f>
        <v/>
      </c>
    </row>
  </sheetData>
  <sheetProtection formatCells="0" formatColumns="0" formatRows="0"/>
  <mergeCells count="2">
    <mergeCell ref="B4:C5"/>
    <mergeCell ref="B36:C36"/>
  </mergeCells>
  <conditionalFormatting sqref="E40:E42">
    <cfRule type="containsText" dxfId="183" priority="5" operator="containsText" text="Weryfikacja OK">
      <formula>NOT(ISERROR(SEARCH("Weryfikacja OK",E40)))</formula>
    </cfRule>
  </conditionalFormatting>
  <conditionalFormatting sqref="C26">
    <cfRule type="containsText" dxfId="182" priority="7" operator="containsText" text="Arkusz jest zwalidowany poprawnie">
      <formula>NOT(ISERROR(SEARCH("Arkusz jest zwalidowany poprawnie",C26)))</formula>
    </cfRule>
  </conditionalFormatting>
  <conditionalFormatting sqref="E6:E35 E37:E39">
    <cfRule type="containsText" dxfId="181" priority="6" operator="containsText" text="Weryfikacja OK">
      <formula>NOT(ISERROR(SEARCH("Weryfikacja OK",E6)))</formula>
    </cfRule>
  </conditionalFormatting>
  <conditionalFormatting sqref="D45:D46 D48">
    <cfRule type="containsText" dxfId="180" priority="3" operator="containsText" text="OK">
      <formula>NOT(ISERROR(SEARCH("OK",D45)))</formula>
    </cfRule>
  </conditionalFormatting>
  <conditionalFormatting sqref="D50">
    <cfRule type="containsText" dxfId="179" priority="2" operator="containsText" text="Arkusz jest zwalidowany poprawnie">
      <formula>NOT(ISERROR(SEARCH("Arkusz jest zwalidowany poprawnie",D50)))</formula>
    </cfRule>
  </conditionalFormatting>
  <conditionalFormatting sqref="D47">
    <cfRule type="containsText" dxfId="178" priority="1" operator="containsText" text="OK">
      <formula>NOT(ISERROR(SEARCH("OK",D47)))</formula>
    </cfRule>
  </conditionalFormatting>
  <pageMargins left="0.7" right="0.7" top="0.75" bottom="0.75" header="0.3" footer="0.3"/>
  <pageSetup paperSize="9" scale="55" orientation="portrait" r:id="rId1"/>
  <ignoredErrors>
    <ignoredError sqref="D46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6"/>
  <sheetViews>
    <sheetView topLeftCell="A43" workbookViewId="0">
      <selection activeCell="E60" sqref="E60"/>
    </sheetView>
  </sheetViews>
  <sheetFormatPr defaultRowHeight="15" x14ac:dyDescent="0.25"/>
  <cols>
    <col min="2" max="2" width="10.5703125" style="207" customWidth="1"/>
    <col min="3" max="3" width="84.5703125" style="207" customWidth="1"/>
    <col min="4" max="4" width="20.5703125" style="207" customWidth="1"/>
    <col min="5" max="5" width="20.85546875" style="207" customWidth="1"/>
    <col min="6" max="6" width="21.7109375" bestFit="1" customWidth="1"/>
    <col min="7" max="7" width="21.5703125" bestFit="1" customWidth="1"/>
  </cols>
  <sheetData>
    <row r="1" spans="2:7" ht="15.75" x14ac:dyDescent="0.25">
      <c r="B1" s="206" t="s">
        <v>1</v>
      </c>
      <c r="E1" s="2" t="s">
        <v>1606</v>
      </c>
    </row>
    <row r="2" spans="2:7" x14ac:dyDescent="0.25">
      <c r="B2" s="208" t="s">
        <v>1609</v>
      </c>
    </row>
    <row r="3" spans="2:7" ht="15.75" thickBot="1" x14ac:dyDescent="0.3"/>
    <row r="4" spans="2:7" x14ac:dyDescent="0.25">
      <c r="B4" s="913" t="s">
        <v>287</v>
      </c>
      <c r="C4" s="914"/>
      <c r="D4" s="209" t="s">
        <v>288</v>
      </c>
      <c r="E4" s="210" t="s">
        <v>289</v>
      </c>
      <c r="F4" s="324" t="s">
        <v>439</v>
      </c>
      <c r="G4" s="324" t="s">
        <v>440</v>
      </c>
    </row>
    <row r="5" spans="2:7" ht="15.75" thickBot="1" x14ac:dyDescent="0.3">
      <c r="B5" s="915"/>
      <c r="C5" s="916"/>
      <c r="D5" s="211" t="s">
        <v>126</v>
      </c>
      <c r="E5" s="212" t="s">
        <v>127</v>
      </c>
    </row>
    <row r="6" spans="2:7" x14ac:dyDescent="0.25">
      <c r="B6" s="213" t="s">
        <v>290</v>
      </c>
      <c r="C6" s="214" t="s">
        <v>291</v>
      </c>
      <c r="D6" s="300"/>
      <c r="E6" s="301"/>
      <c r="F6" s="325" t="str">
        <f>IF(ISBLANK(WK01.1._A),"",IF(ISNUMBER(WK01.1._A),IF(ROUND(WK01.1._A-WK01.1.1._A-WK01.1.2._A-WK01.1.3._A-WK01.1.4._A-WK01.1.5._A-WK01.1.6._A,2)=0,"Weryfikacja OK","W formularzu WK01 suma aktywów o wadze ryzyka 0% jest niezgodna z sumą poszczególnych składników tych aktywów wykazywanych w tym formularzu"),"Wartość w kolumnie A musi być liczbą"))</f>
        <v/>
      </c>
      <c r="G6" s="325" t="str">
        <f>IF(ISBLANK(WK01.1._B),"",IF(ISNUMBER(WK01.1._B),IF(ROUND(WK01.1._B-WK01.1.1._B-WK01.1.2._B-WK01.1.3._B-WK01.1.4._B-WK01.1.5._B-WK01.1.6._B,2)=0,"Weryfikacja OK","W formularzu WK01 suma aktywów ważonych ryzykiem o wadze ryzyka 0% jest niezgodna z sumą poszczególnych składników tych aktywów wykazywanych w tym formularzu"),"Wartość w kolumnie A musi być liczbą"))</f>
        <v/>
      </c>
    </row>
    <row r="7" spans="2:7" x14ac:dyDescent="0.25">
      <c r="B7" s="198" t="s">
        <v>292</v>
      </c>
      <c r="C7" s="215" t="s">
        <v>293</v>
      </c>
      <c r="D7" s="308"/>
      <c r="E7" s="309"/>
      <c r="F7" s="325" t="str">
        <f>IF(ISBLANK(WK01.1.1._A),"",IF(ISNUMBER(WK01.1.1._A),"Weryfikacja OK","Wartość w kolumnie A musi być liczbą"))</f>
        <v/>
      </c>
      <c r="G7" s="325" t="str">
        <f>IF(ISBLANK(WK01.1.1._B),"",IF(ISNUMBER(WK01.1.1._B),"Weryfikacja OK","Wartość w kolumnie B musi być liczbą"))</f>
        <v/>
      </c>
    </row>
    <row r="8" spans="2:7" x14ac:dyDescent="0.25">
      <c r="B8" s="198" t="s">
        <v>294</v>
      </c>
      <c r="C8" s="215" t="s">
        <v>295</v>
      </c>
      <c r="D8" s="308"/>
      <c r="E8" s="309"/>
      <c r="F8" s="325" t="str">
        <f>IF(ISBLANK(WK01.1.2._A),"",IF(ISNUMBER(WK01.1.2._A),"Weryfikacja OK","Wartość w kolumnie A musi być liczbą"))</f>
        <v/>
      </c>
      <c r="G8" s="325" t="str">
        <f>IF(ISBLANK(WK01.1.2._B),"",IF(ISNUMBER(WK01.1.2._B),"Weryfikacja OK","Wartość w kolumnie B musi być liczbą"))</f>
        <v/>
      </c>
    </row>
    <row r="9" spans="2:7" x14ac:dyDescent="0.25">
      <c r="B9" s="198" t="s">
        <v>296</v>
      </c>
      <c r="C9" s="215" t="s">
        <v>297</v>
      </c>
      <c r="D9" s="308"/>
      <c r="E9" s="309"/>
      <c r="F9" s="325" t="str">
        <f>IF(ISBLANK(WK01.1.3._A),"",IF(ISNUMBER(WK01.1.3._A),IF(ROUND(WK01.1.3._A-WK01.1.3.1._A-WK01.1.3.2._A-WK01.1.3.3._A,2)=0,"Weryfikacja OK","W formularzu WK01 suma Należności od podmiotów klasy II, III i IV o wadze ryzyka 0% jest niezgodna z sumą poszczególnych składników tych aktywów wykazywanych w tym formularzu"),"Wartość w kolumnie A musi być liczbą"))</f>
        <v/>
      </c>
      <c r="G9" s="325" t="str">
        <f>IF(ISBLANK(WK01.1.3._B),"",IF(ISNUMBER(WK01.1.3._B),IF(ROUND(WK01.1.3._B-WK01.1.3.1._B-WK01.1.3.2._B-WK01.1.3.3._B,2)=0,"Weryfikacja OK","W formularzu WK01 suma aktywów ważonych ryzykiem o wadze ryzyka 0% jest niezgodna z sumą poszczególnych składników tych aktywów wykazywanych w tym formularzu"),"Wartość w kolumnie A musi być liczbą"))</f>
        <v/>
      </c>
    </row>
    <row r="10" spans="2:7" x14ac:dyDescent="0.25">
      <c r="B10" s="198" t="s">
        <v>298</v>
      </c>
      <c r="C10" s="215" t="s">
        <v>299</v>
      </c>
      <c r="D10" s="308"/>
      <c r="E10" s="309"/>
      <c r="F10" s="325" t="str">
        <f>IF(ISBLANK(WK01.1.3.1._A),"",IF(ISNUMBER(WK01.1.3.1._A),"Weryfikacja OK","Wartość w kolumnie A musi być liczbą"))</f>
        <v/>
      </c>
      <c r="G10" s="325" t="str">
        <f>IF(ISBLANK(WK01.1.3.1._B),"",IF(ISNUMBER(WK01.1.3.1._B),"Weryfikacja OK","Wartość w kolumnie B musi być liczbą"))</f>
        <v/>
      </c>
    </row>
    <row r="11" spans="2:7" x14ac:dyDescent="0.25">
      <c r="B11" s="198" t="s">
        <v>300</v>
      </c>
      <c r="C11" s="215" t="s">
        <v>301</v>
      </c>
      <c r="D11" s="308"/>
      <c r="E11" s="309"/>
      <c r="F11" s="325" t="str">
        <f>IF(ISBLANK(WK01.1.3.2._A),"",IF(ISNUMBER(WK01.1.3.2._A),"Weryfikacja OK","Wartość w kolumnie A musi być liczbą"))</f>
        <v/>
      </c>
      <c r="G11" s="325" t="str">
        <f>IF(ISBLANK(WK01.1.3.2._B),"",IF(ISNUMBER(WK01.1.3.2._B),"Weryfikacja OK","Wartość w kolumnie B musi być liczbą"))</f>
        <v/>
      </c>
    </row>
    <row r="12" spans="2:7" x14ac:dyDescent="0.25">
      <c r="B12" s="198" t="s">
        <v>302</v>
      </c>
      <c r="C12" s="215" t="s">
        <v>1610</v>
      </c>
      <c r="D12" s="308"/>
      <c r="E12" s="309"/>
      <c r="F12" s="325" t="str">
        <f>IF(ISBLANK(WK01.1.3.3._A),"",IF(ISNUMBER(WK01.1.3.3._A),"Weryfikacja OK","Wartość w kolumnie A musi być liczbą"))</f>
        <v/>
      </c>
      <c r="G12" s="325" t="str">
        <f>IF(ISBLANK(WK01.1.3.1._B),"",IF(ISNUMBER(WK01.1.3.1._B),"Weryfikacja OK","Wartość w kolumnie B musi być liczbą"))</f>
        <v/>
      </c>
    </row>
    <row r="13" spans="2:7" x14ac:dyDescent="0.25">
      <c r="B13" s="198" t="s">
        <v>303</v>
      </c>
      <c r="C13" s="215" t="s">
        <v>304</v>
      </c>
      <c r="D13" s="308"/>
      <c r="E13" s="309"/>
      <c r="F13" s="325" t="str">
        <f>IF(ISBLANK(WK01.1.4._A),"",IF(ISNUMBER(WK01.1.4._A),"Weryfikacja OK","Wartość w kolumnie A musi być liczbą"))</f>
        <v/>
      </c>
      <c r="G13" s="325" t="str">
        <f>IF(ISBLANK(WK01.1.4._B),"",IF(ISNUMBER(WK01.1.4._B),"Weryfikacja OK","Wartość w kolumnie B musi być liczbą"))</f>
        <v/>
      </c>
    </row>
    <row r="14" spans="2:7" ht="30" x14ac:dyDescent="0.25">
      <c r="B14" s="200" t="s">
        <v>305</v>
      </c>
      <c r="C14" s="217" t="s">
        <v>306</v>
      </c>
      <c r="D14" s="302"/>
      <c r="E14" s="303"/>
      <c r="F14" s="325" t="str">
        <f>IF(ISBLANK(WK01.1.5._A),"",IF(ISNUMBER(WK01.1.5._A),"Weryfikacja OK","Wartość w kolumnie A musi być liczbą"))</f>
        <v/>
      </c>
      <c r="G14" s="325" t="str">
        <f>IF(ISBLANK(WK01.1.5._B),"",IF(ISNUMBER(WK01.1.5._B),"Weryfikacja OK","Wartość w kolumnie B musi być liczbą"))</f>
        <v/>
      </c>
    </row>
    <row r="15" spans="2:7" ht="15.75" thickBot="1" x14ac:dyDescent="0.3">
      <c r="B15" s="200" t="s">
        <v>307</v>
      </c>
      <c r="C15" s="218" t="s">
        <v>1634</v>
      </c>
      <c r="D15" s="310"/>
      <c r="E15" s="311"/>
      <c r="F15" s="325" t="str">
        <f>IF(ISBLANK(WK01.1.6._A),"",IF(ISNUMBER(WK01.1.6._A),"Weryfikacja OK","Wartość w kolumnie A musi być liczbą"))</f>
        <v/>
      </c>
      <c r="G15" s="325" t="str">
        <f>IF(ISBLANK(WK01.1.6._B),"",IF(ISNUMBER(WK01.1.6._B),"Weryfikacja OK","Wartość w kolumnie B musi być liczbą"))</f>
        <v/>
      </c>
    </row>
    <row r="16" spans="2:7" x14ac:dyDescent="0.25">
      <c r="B16" s="219" t="s">
        <v>308</v>
      </c>
      <c r="C16" s="214" t="s">
        <v>309</v>
      </c>
      <c r="D16" s="300"/>
      <c r="E16" s="301"/>
      <c r="F16" s="325" t="str">
        <f>IF(ISBLANK(WK01.2._A),"",IF(ISNUMBER(WK01.2._A),IF(ROUND(WK01.2._A-WK01.2.1._A-WK01.2.2._A-WK01.2.3._A-WK01.2.4._A-WK01.2.5._A-WK01.2.6._A-WK01.2.7._A-WK01.2.8._A,2)=0,"Weryfikacja OK","W formularzu WK01 suma aktywów o wadze ryzyka 20% jest niezgodna z sumą poszczególnych składników tych aktywów wykazywanych w tym formularzu"),"Wartość w kolumnie A musi być liczbą"))</f>
        <v/>
      </c>
      <c r="G16" s="325" t="str">
        <f>IF(ISBLANK(WK01.2._A),"",IF(ISNUMBER(WK01.2._A),IF(ROUND(WK01.2._B-WK01.2.1._B-WK01.2.2._B-WK01.2.3._B-WK01.2.4._B-WK01.2.5._B-WK01.2.6._B-WK01.2.7._B-WK01.2.8._B,2)=0,"Weryfikacja OK","W formularzu WK01 suma aktywów o wadze ryzyka 20% jest niezgodna z sumą poszczególnych składników tych aktywów wykazywanych w tym formularzu"),"Wartość w kolumnie A musi być liczbą"))</f>
        <v/>
      </c>
    </row>
    <row r="17" spans="2:7" x14ac:dyDescent="0.25">
      <c r="B17" s="198" t="s">
        <v>310</v>
      </c>
      <c r="C17" s="215" t="s">
        <v>311</v>
      </c>
      <c r="D17" s="308"/>
      <c r="E17" s="309"/>
      <c r="F17" s="325" t="str">
        <f>IF(ISBLANK(WK01.2.1._A),"",IF(ISNUMBER(WK01.2.1._A),"Weryfikacja OK","Wartość w kolumnie A musi być liczbą"))</f>
        <v/>
      </c>
      <c r="G17" s="325" t="str">
        <f>IF(ISBLANK(WK01.2.1._B),"",IF(ISNUMBER(WK01.2.1._B),"Weryfikacja OK","Wartość w kolumnie B musi być liczbą"))</f>
        <v/>
      </c>
    </row>
    <row r="18" spans="2:7" x14ac:dyDescent="0.25">
      <c r="B18" s="198" t="s">
        <v>312</v>
      </c>
      <c r="C18" s="216" t="s">
        <v>313</v>
      </c>
      <c r="D18" s="308"/>
      <c r="E18" s="309"/>
      <c r="F18" s="325" t="str">
        <f>IF(ISBLANK(WK01.2.2._A),"",IF(ISNUMBER(WK01.2.2._A),"Weryfikacja OK","Wartość w kolumnie A musi być liczbą"))</f>
        <v/>
      </c>
      <c r="G18" s="325" t="str">
        <f>IF(ISBLANK(WK01.2.2._B),"",IF(ISNUMBER(WK01.2.2._B),"Weryfikacja OK","Wartość w kolumnie B musi być liczbą"))</f>
        <v/>
      </c>
    </row>
    <row r="19" spans="2:7" x14ac:dyDescent="0.25">
      <c r="B19" s="198" t="s">
        <v>314</v>
      </c>
      <c r="C19" s="215" t="s">
        <v>315</v>
      </c>
      <c r="D19" s="308"/>
      <c r="E19" s="309"/>
      <c r="F19" s="325" t="str">
        <f>IF(ISBLANK(WK01.2.3._A),"",IF(ISNUMBER(WK01.2.3._A),"Weryfikacja OK","Wartość w kolumnie A musi być liczbą"))</f>
        <v/>
      </c>
      <c r="G19" s="325" t="str">
        <f>IF(ISBLANK(WK01.2.3._B),"",IF(ISNUMBER(WK01.2.3._B),"Weryfikacja OK","Wartość w kolumnie B musi być liczbą"))</f>
        <v/>
      </c>
    </row>
    <row r="20" spans="2:7" ht="45" x14ac:dyDescent="0.25">
      <c r="B20" s="198" t="s">
        <v>316</v>
      </c>
      <c r="C20" s="217" t="s">
        <v>1611</v>
      </c>
      <c r="D20" s="308"/>
      <c r="E20" s="309"/>
      <c r="F20" s="325" t="str">
        <f>IF(ISBLANK(WK01.2.4._A),"",IF(ISNUMBER(WK01.2.4._A),"Weryfikacja OK","Wartość w kolumnie A musi być liczbą"))</f>
        <v/>
      </c>
      <c r="G20" s="325" t="str">
        <f>IF(ISBLANK(WK01.2.4._B),"",IF(ISNUMBER(WK01.2.4._B),"Weryfikacja OK","Wartość w kolumnie B musi być liczbą"))</f>
        <v/>
      </c>
    </row>
    <row r="21" spans="2:7" ht="30" x14ac:dyDescent="0.25">
      <c r="B21" s="198" t="s">
        <v>317</v>
      </c>
      <c r="C21" s="215" t="s">
        <v>318</v>
      </c>
      <c r="D21" s="308"/>
      <c r="E21" s="309"/>
      <c r="F21" s="325" t="str">
        <f>IF(ISBLANK(WK01.2.5._A),"",IF(ISNUMBER(WK01.2.5._A),"Weryfikacja OK","Wartość w kolumnie A musi być liczbą"))</f>
        <v/>
      </c>
      <c r="G21" s="325" t="str">
        <f>IF(ISBLANK(WK01.2.5._B),"",IF(ISNUMBER(WK01.2.5._B),"Weryfikacja OK","Wartość w kolumnie B musi być liczbą"))</f>
        <v/>
      </c>
    </row>
    <row r="22" spans="2:7" ht="30" x14ac:dyDescent="0.25">
      <c r="B22" s="198" t="s">
        <v>319</v>
      </c>
      <c r="C22" s="215" t="s">
        <v>320</v>
      </c>
      <c r="D22" s="302"/>
      <c r="E22" s="303"/>
      <c r="F22" s="325" t="str">
        <f>IF(ISBLANK(WK01.2.6._A),"",IF(ISNUMBER(WK01.2.6._A),"Weryfikacja OK","Wartość w kolumnie A musi być liczbą"))</f>
        <v/>
      </c>
      <c r="G22" s="325" t="str">
        <f>IF(ISBLANK(WK01.2.6._B),"",IF(ISNUMBER(WK01.2.6._B),"Weryfikacja OK","Wartość w kolumnie B musi być liczbą"))</f>
        <v/>
      </c>
    </row>
    <row r="23" spans="2:7" ht="60" x14ac:dyDescent="0.25">
      <c r="B23" s="198" t="s">
        <v>321</v>
      </c>
      <c r="C23" s="215" t="s">
        <v>322</v>
      </c>
      <c r="D23" s="302"/>
      <c r="E23" s="303"/>
      <c r="F23" s="325" t="str">
        <f>IF(ISBLANK(WK01.2.7._A),"",IF(ISNUMBER(WK01.2.7._A),"Weryfikacja OK","Wartość w kolumnie A musi być liczbą"))</f>
        <v/>
      </c>
      <c r="G23" s="325" t="str">
        <f>IF(ISBLANK(WK01.2.7._B),"",IF(ISNUMBER(WK01.2.7._B),"Weryfikacja OK","Wartość w kolumnie B musi być liczbą"))</f>
        <v/>
      </c>
    </row>
    <row r="24" spans="2:7" ht="45.75" thickBot="1" x14ac:dyDescent="0.3">
      <c r="B24" s="198" t="s">
        <v>323</v>
      </c>
      <c r="C24" s="215" t="s">
        <v>1612</v>
      </c>
      <c r="D24" s="302"/>
      <c r="E24" s="303"/>
      <c r="F24" s="325" t="str">
        <f>IF(ISBLANK(WK01.2.8._A),"",IF(ISNUMBER(WK01.2.8._A),"Weryfikacja OK","Wartość w kolumnie A musi być liczbą"))</f>
        <v/>
      </c>
      <c r="G24" s="325" t="str">
        <f>IF(ISBLANK(WK01.2.8._B),"",IF(ISNUMBER(WK01.2.8._B),"Weryfikacja OK","Wartość w kolumnie B musi być liczbą"))</f>
        <v/>
      </c>
    </row>
    <row r="25" spans="2:7" x14ac:dyDescent="0.25">
      <c r="B25" s="219" t="s">
        <v>324</v>
      </c>
      <c r="C25" s="214" t="s">
        <v>1620</v>
      </c>
      <c r="D25" s="300"/>
      <c r="E25" s="301"/>
      <c r="F25" s="325" t="str">
        <f>IF(ISBLANK(WK01.3._A),"",IF(ISNUMBER(WK01.3._A),IF(ROUND(WK01.3._A-WK01.3.1._A-WK01.3.2._A,2)=0,"Weryfikacja OK","W formularzu WK01 suma aktywów o wadze ryzyka 50% jest niezgodna z sumą poszczególnych składników tych aktywów wykazywanych w tym formularzu"),"Wartość w kolumnie A musi być liczbą"))</f>
        <v/>
      </c>
      <c r="G25" s="325" t="str">
        <f>IF(ISBLANK(WK01.3._B),"",IF(ISNUMBER(WK01.3._B),IF(ROUND(WK01.3._B-WK01.3.1._B-WK01.3.2._B,2)=0,"Weryfikacja OK","W formularzu WK01 suma aktywów ważonych ryzykiem o wadze ryzyka 50% jest niezgodna z sumą poszczególnych składników tych aktywów wykazywanych w tym formularzu"),"Wartość w kolumnie A musi być liczbą"))</f>
        <v/>
      </c>
    </row>
    <row r="26" spans="2:7" ht="30" x14ac:dyDescent="0.25">
      <c r="B26" s="204" t="s">
        <v>1889</v>
      </c>
      <c r="C26" s="220" t="s">
        <v>325</v>
      </c>
      <c r="D26" s="310"/>
      <c r="E26" s="311"/>
      <c r="F26" s="325" t="str">
        <f>IF(ISBLANK(WK01.3.1._A),"",IF(ISNUMBER(WK01.3.1._A),"Weryfikacja OK","Wartość w kolumnie A musi być liczbą"))</f>
        <v/>
      </c>
      <c r="G26" s="325" t="str">
        <f>IF(ISBLANK(WK01.3.1._B),"",IF(ISNUMBER(WK01.3.1._B),"Weryfikacja OK","Wartość w kolumnie B musi być liczbą"))</f>
        <v/>
      </c>
    </row>
    <row r="27" spans="2:7" ht="60.75" thickBot="1" x14ac:dyDescent="0.3">
      <c r="B27" s="204" t="s">
        <v>1888</v>
      </c>
      <c r="C27" s="215" t="s">
        <v>1613</v>
      </c>
      <c r="D27" s="302"/>
      <c r="E27" s="303"/>
      <c r="F27" s="325" t="str">
        <f>IF(ISBLANK(WK01.3.2._A),"",IF(ISNUMBER(WK01.3.2._A),"Weryfikacja OK","Wartość w kolumnie A musi być liczbą"))</f>
        <v/>
      </c>
      <c r="G27" s="325" t="str">
        <f>IF(ISBLANK(WK01.3.2._B),"",IF(ISNUMBER(WK01.3.2._B),"Weryfikacja OK","Wartość w kolumnie B musi być liczbą"))</f>
        <v/>
      </c>
    </row>
    <row r="28" spans="2:7" x14ac:dyDescent="0.25">
      <c r="B28" s="219" t="s">
        <v>326</v>
      </c>
      <c r="C28" s="214" t="s">
        <v>327</v>
      </c>
      <c r="D28" s="300"/>
      <c r="E28" s="301"/>
      <c r="F28" s="325" t="str">
        <f>IF(ISBLANK(WK01.4._A),"",IF(ISNUMBER(WK01.4._A),IF(ROUND(WK01.4._A-WK01.4.1._A-WK01.4.2._A-WK01.4.3._A-WK01.4.4._A-WK01.4.5._A,2)=0,"Weryfikacja OK","W formularzu WK01 suma aktywów o wadze ryzyka 100% jest niezgodna z sumą poszczególnych składników tych aktywów wykazywanych w tym formularzu"),"Wartosć musi być liczbą"))</f>
        <v/>
      </c>
      <c r="G28" s="325" t="str">
        <f>IF(ISBLANK(WK01.4._B),"",IF(ISNUMBER(WK01.4._B),IF(ROUND(WK01.4._B-WK01.4.1._B-WK01.4.2._B-WK01.4.3._B-WK01.4.4._B-WK01.4.5._B,2)=0,"Weryfikacja OK","W formularzu WK01 suma aktywów ważonych ryzykiem o wadze ryzyka 100% jest niezgodna z sumą poszczególnych składników tych aktywów wykazywanych w tym formularzu"),"Wartosć musi być liczbą"))</f>
        <v/>
      </c>
    </row>
    <row r="29" spans="2:7" x14ac:dyDescent="0.25">
      <c r="B29" s="198" t="s">
        <v>328</v>
      </c>
      <c r="C29" s="215" t="s">
        <v>1614</v>
      </c>
      <c r="D29" s="308"/>
      <c r="E29" s="309"/>
      <c r="F29" s="325" t="str">
        <f>IF(ISBLANK(WK01.4.1._A),"",IF(ISNUMBER(WK01.4.1._A),"Weryfikacja OK","Wartość w kolumnie A musi być liczbą"))</f>
        <v/>
      </c>
      <c r="G29" s="325" t="str">
        <f>IF(ISBLANK(WK01.4.1._B),"",IF(ISNUMBER(WK01.4.1._B),"Weryfikacja OK","Wartość w kolumnie B musi być liczbą"))</f>
        <v/>
      </c>
    </row>
    <row r="30" spans="2:7" ht="60" x14ac:dyDescent="0.25">
      <c r="B30" s="198" t="s">
        <v>329</v>
      </c>
      <c r="C30" s="215" t="s">
        <v>1615</v>
      </c>
      <c r="D30" s="308"/>
      <c r="E30" s="309"/>
      <c r="F30" s="325" t="str">
        <f>IF(ISBLANK(WK01.4.2._A),"",IF(ISNUMBER(WK01.4.2._A),"Weryfikacja OK","Wartość w kolumnie A musi być liczbą"))</f>
        <v/>
      </c>
      <c r="G30" s="325" t="str">
        <f>IF(ISBLANK(WK01.4.2._B),"",IF(ISNUMBER(WK01.4.2._B),"Weryfikacja OK","Wartość w kolumnie B musi być liczbą"))</f>
        <v/>
      </c>
    </row>
    <row r="31" spans="2:7" ht="30" x14ac:dyDescent="0.25">
      <c r="B31" s="198" t="s">
        <v>330</v>
      </c>
      <c r="C31" s="215" t="s">
        <v>1616</v>
      </c>
      <c r="D31" s="308"/>
      <c r="E31" s="309"/>
      <c r="F31" s="325" t="str">
        <f>IF(ISBLANK(WK01.4.3._A),"",IF(ISNUMBER(WK01.4.3._A),"Weryfikacja OK","Wartość w kolumnie A musi być liczbą"))</f>
        <v/>
      </c>
      <c r="G31" s="325" t="str">
        <f>IF(ISBLANK(WK01.4.3._B),"",IF(ISNUMBER(WK01.4.3._B),"Weryfikacja OK","Wartość w kolumnie B musi być liczbą"))</f>
        <v/>
      </c>
    </row>
    <row r="32" spans="2:7" ht="75" x14ac:dyDescent="0.25">
      <c r="B32" s="198" t="s">
        <v>331</v>
      </c>
      <c r="C32" s="217" t="s">
        <v>1617</v>
      </c>
      <c r="D32" s="302"/>
      <c r="E32" s="303"/>
      <c r="F32" s="325" t="str">
        <f>IF(ISBLANK(WK01.4.4._A),"",IF(ISNUMBER(WK01.4.4._A),"Weryfikacja OK","Wartość w kolumnie A musi być liczbą"))</f>
        <v/>
      </c>
      <c r="G32" s="325" t="str">
        <f>IF(ISBLANK(WK01.4.4._B),"",IF(ISNUMBER(WK01.4.4._B),"Weryfikacja OK","Wartość w kolumnie B musi być liczbą"))</f>
        <v/>
      </c>
    </row>
    <row r="33" spans="2:7" ht="15.75" thickBot="1" x14ac:dyDescent="0.3">
      <c r="B33" s="198" t="s">
        <v>332</v>
      </c>
      <c r="C33" s="582" t="s">
        <v>1618</v>
      </c>
      <c r="D33" s="304"/>
      <c r="E33" s="305"/>
      <c r="F33" s="325" t="str">
        <f>IF(ISBLANK(WK01.4.5._A),"",IF(ISNUMBER(WK01.4.5._A),"Weryfikacja OK","Wartość w kolumnie A musi być liczbą"))</f>
        <v/>
      </c>
      <c r="G33" s="325" t="str">
        <f>IF(ISBLANK(WK01.4.5._B),"",IF(ISNUMBER(WK01.4.5._B),"Weryfikacja OK","Wartość w kolumnie B musi być liczbą"))</f>
        <v/>
      </c>
    </row>
    <row r="34" spans="2:7" x14ac:dyDescent="0.25">
      <c r="B34" s="222" t="s">
        <v>333</v>
      </c>
      <c r="C34" s="223" t="s">
        <v>334</v>
      </c>
      <c r="D34" s="310"/>
      <c r="E34" s="312"/>
      <c r="F34" s="325" t="str">
        <f>IF(ISBLANK(WK01.5._A),"",IF(ISNUMBER(WK01.5._A),IF(ROUND(WK01.5._A-WK01.5.1._A,2)=0,"Weryfikacja OK","W formularzu WK01 suma aktywów o wadze ryzyka 150% jest niezgodna z sumą poszczególnych składników tych aktywów wykazywanych w tym formularzu"),"Wartosć musi być liczbą"))</f>
        <v/>
      </c>
      <c r="G34" s="325" t="str">
        <f>IF(ISBLANK(WK01.5._B),"",IF(ISNUMBER(WK01.5._B),IF(ROUND(WK01.5._B-WK01.5.1._B,2)=0,"Weryfikacja OK","W formularzu WK01 suma aktywów o wadze ryzyka 150% jest niezgodna z sumą poszczególnych składników tych aktywów wykazywanych w tym formularzu"),"Wartosć musi być liczbą"))</f>
        <v/>
      </c>
    </row>
    <row r="35" spans="2:7" ht="15.75" thickBot="1" x14ac:dyDescent="0.3">
      <c r="B35" s="200" t="s">
        <v>1887</v>
      </c>
      <c r="C35" s="224" t="s">
        <v>335</v>
      </c>
      <c r="D35" s="304"/>
      <c r="E35" s="313"/>
      <c r="F35" s="325" t="str">
        <f>IF(ISBLANK(WK01.5.1._A),"",IF(ISNUMBER(WK01.5.1._A),"Weryfikacja OK","Wartość w kolumnie A musi być liczbą"))</f>
        <v/>
      </c>
      <c r="G35" s="325" t="str">
        <f>IF(ISBLANK(WK01.5.1._B),"",IF(ISNUMBER(WK01.5.1._B),"Weryfikacja OK","Wartość w kolumnie B musi być liczbą"))</f>
        <v/>
      </c>
    </row>
    <row r="36" spans="2:7" ht="15.75" thickBot="1" x14ac:dyDescent="0.3">
      <c r="B36" s="202" t="s">
        <v>336</v>
      </c>
      <c r="C36" s="225" t="s">
        <v>337</v>
      </c>
      <c r="D36" s="314"/>
      <c r="E36" s="315"/>
      <c r="F36" s="325" t="str">
        <f>IF(ISBLANK(WK01.6._A),"",IF(ISNUMBER(WK01.6._A),IF(ROUND(WK01.1._A+WK01.2._A+WK01.3._A+WK01.4._A+WK01.5._A-WK01.6._A,2)=0,"Weryfikacja OK","W formularzu WK01 wartość aktywów jest niezgodna z sumą poszczególnych składników aktywów wykazywanych w tym formularzu"),"Wartosć musi być liczbą"))</f>
        <v/>
      </c>
      <c r="G36" s="325" t="str">
        <f>IF(ISBLANK(WK01.6._B),"",IF(ISNUMBER(WK01.6._B),IF(ROUND(WK01.1._B+WK01.2._B+WK01.3._B+WK01.4._B+WK01.5._B-WK01.6._B,2)=0,"Weryfikacja OK","W formularzu WK01 wartość aktywów ważonych ryzykiem jest niezgodna z sumą poszczególnych składników aktywów ważonych ryzykiem wykazywanych w tym formularzu"),"Wartosć musi być liczbą"))</f>
        <v/>
      </c>
    </row>
    <row r="37" spans="2:7" ht="15.75" thickBot="1" x14ac:dyDescent="0.3">
      <c r="B37" s="913" t="s">
        <v>338</v>
      </c>
      <c r="C37" s="917"/>
      <c r="D37" s="452" t="s">
        <v>97</v>
      </c>
      <c r="E37" s="453" t="s">
        <v>339</v>
      </c>
      <c r="F37" s="325"/>
      <c r="G37" s="325"/>
    </row>
    <row r="38" spans="2:7" ht="15.75" thickBot="1" x14ac:dyDescent="0.3">
      <c r="B38" s="918" t="s">
        <v>340</v>
      </c>
      <c r="C38" s="919"/>
      <c r="D38" s="454" t="s">
        <v>126</v>
      </c>
      <c r="E38" s="455" t="s">
        <v>127</v>
      </c>
      <c r="F38" s="325"/>
      <c r="G38" s="325"/>
    </row>
    <row r="39" spans="2:7" x14ac:dyDescent="0.25">
      <c r="B39" s="219" t="s">
        <v>341</v>
      </c>
      <c r="C39" s="226" t="s">
        <v>342</v>
      </c>
      <c r="D39" s="354"/>
      <c r="E39" s="353"/>
      <c r="F39" s="325" t="str">
        <f>IF(ISBLANK(WK01.7._A),"",IF(ISNUMBER(WK01.7._A),IF(ROUND(WK01.7._A-WK01.7.1._A,2)=0,"Weryfikacja OK","W formularzu WK01 waga ryzyka 0% jest niezgodna z sumą poszczególnych składników tych aktywów wykazywanych w tym formularzu"),"Wartosć musi być liczbą"))</f>
        <v/>
      </c>
      <c r="G39" s="325" t="str">
        <f>IF(ISBLANK(WK01.7._B),"",IF(ISNUMBER(WK01.7._B),IF(ROUND(WK01.7._B-WK01.7.1._B,2)=0,"Weryfikacja OK","W formularzu WK01 waga ryzyka 0% jest niezgodna z sumą poszczególnych składników tych aktywów wykazywanych w tym formularzu"),"Wartosć musi być liczbą"))</f>
        <v/>
      </c>
    </row>
    <row r="40" spans="2:7" ht="45.75" thickBot="1" x14ac:dyDescent="0.3">
      <c r="B40" s="200" t="s">
        <v>343</v>
      </c>
      <c r="C40" s="217" t="s">
        <v>344</v>
      </c>
      <c r="D40" s="302"/>
      <c r="E40" s="303"/>
      <c r="F40" s="325" t="str">
        <f>IF(ISBLANK(WK01.7.1._A),"",IF(ISNUMBER(WK01.7.1._A),"Weryfikacja OK","Wartość w kolumnie A musi być liczbą"))</f>
        <v/>
      </c>
      <c r="G40" s="325" t="str">
        <f>IF(ISBLANK(WK01.7.1._B),"",IF(ISNUMBER(WK01.7.1._B),"Weryfikacja OK","Wartość w kolumnie B musi być liczbą"))</f>
        <v/>
      </c>
    </row>
    <row r="41" spans="2:7" x14ac:dyDescent="0.25">
      <c r="B41" s="219" t="s">
        <v>345</v>
      </c>
      <c r="C41" s="226" t="s">
        <v>346</v>
      </c>
      <c r="D41" s="300"/>
      <c r="E41" s="301"/>
      <c r="F41" s="325" t="str">
        <f>IF(ISBLANK(WK01.8._A),"",IF(ISNUMBER(WK01.8._A),IF(ROUND(WK01.8._A-WK01.8.1._A,2)=0,"Weryfikacja OK","W formularzu WK01 waga ryzyka 50% jest niezgodna z sumą poszczególnych składników tych aktywów wykazywanych w tym formularzu"),"Wartosć musi być liczbą"))</f>
        <v/>
      </c>
      <c r="G41" s="325" t="str">
        <f>IF(ISBLANK(WK01.8._B),"",IF(ISNUMBER(WK01.8._B),IF(ROUND(WK01.8._B-WK01.8.1._B,2)=0,"Weryfikacja OK","W formularzu WK01 waga ryzyka 50% jest niezgodna z sumą poszczególnych składników tych aktywów wykazywanych w tym formularzu"),"Wartosć musi być liczbą"))</f>
        <v/>
      </c>
    </row>
    <row r="42" spans="2:7" ht="30.75" thickBot="1" x14ac:dyDescent="0.3">
      <c r="B42" s="200" t="s">
        <v>1886</v>
      </c>
      <c r="C42" s="217" t="s">
        <v>347</v>
      </c>
      <c r="D42" s="302"/>
      <c r="E42" s="303"/>
      <c r="F42" s="325" t="str">
        <f>IF(ISBLANK(WK01.8.1._A),"",IF(ISNUMBER(WK01.8.1._A),"Weryfikacja OK","Wartość w kolumnie A musi być liczbą"))</f>
        <v/>
      </c>
      <c r="G42" s="325" t="str">
        <f>IF(ISBLANK(WK01.8.1._B),"",IF(ISNUMBER(WK01.8.1._B),"Weryfikacja OK","Wartość w kolumnie B musi być liczbą"))</f>
        <v/>
      </c>
    </row>
    <row r="43" spans="2:7" x14ac:dyDescent="0.25">
      <c r="B43" s="219" t="s">
        <v>348</v>
      </c>
      <c r="C43" s="227" t="s">
        <v>349</v>
      </c>
      <c r="D43" s="300"/>
      <c r="E43" s="301"/>
      <c r="F43" s="325" t="str">
        <f>IF(ISBLANK(WK01.9._A),"",IF(ISNUMBER(WK01.9._A),IF(ROUND(WK01.9._A-WK01.9.1._A,2)=0,"Weryfikacja OK","W formularzu WK01 waga ryzyka 100% jest niezgodna z sumą poszczególnych składników tych aktywów wykazywanych w tym formularzu"),"Wartosć musi być liczbą"))</f>
        <v/>
      </c>
      <c r="G43" s="325" t="str">
        <f>IF(ISBLANK(WK01.9._B),"",IF(ISNUMBER(WK01.9._B),IF(ROUND(WK01.9._B-WK01.9.1._B,2)=0,"Weryfikacja OK","W formularzu WK01 waga ryzyka 100% jest niezgodna z sumą poszczególnych składników tych aktywów wykazywanych w tym formularzu"),"Wartosć musi być liczbą"))</f>
        <v/>
      </c>
    </row>
    <row r="44" spans="2:7" ht="15.75" thickBot="1" x14ac:dyDescent="0.3">
      <c r="B44" s="228" t="s">
        <v>350</v>
      </c>
      <c r="C44" s="221" t="s">
        <v>351</v>
      </c>
      <c r="D44" s="304"/>
      <c r="E44" s="305"/>
      <c r="F44" s="325" t="str">
        <f>IF(ISBLANK(WK01.9.1._A),"",IF(ISNUMBER(WK01.9.1._A),"Weryfikacja OK","Wartość w kolumnie A musi być liczbą"))</f>
        <v/>
      </c>
      <c r="G44" s="325" t="str">
        <f>IF(ISBLANK(WK01.9.1._B),"",IF(ISNUMBER(WK01.9.1._B),"Weryfikacja OK","Wartość w kolumnie A musi być liczbą"))</f>
        <v/>
      </c>
    </row>
    <row r="45" spans="2:7" ht="15.75" thickBot="1" x14ac:dyDescent="0.3">
      <c r="B45" s="202" t="s">
        <v>352</v>
      </c>
      <c r="C45" s="229" t="s">
        <v>353</v>
      </c>
      <c r="D45" s="306"/>
      <c r="E45" s="307"/>
      <c r="F45" s="325" t="str">
        <f>IF(ISBLANK(WK01.10._A),"",IF(ISNUMBER(WK01.10._A),IF(ROUND(WK01.7._A+WK01.8._A+WK01.9._A-WK01.10._A,2)=0,"Weryfikacja OK","W formularzu WK01 wartość aktywów jest niezgodna z sumą poszczególnych składników aktywów wykazywanych w tym formularzu"),"Wartosć musi być liczbą"))</f>
        <v/>
      </c>
      <c r="G45" s="325" t="str">
        <f>IF(ISBLANK(WK01.10._B),"",IF(ISNUMBER(WK01.10._B),IF(ROUND(WK01.7._B+WK01.8._B+WK01.9._B-WK01.10._B,2)=0,"Weryfikacja OK","W formularzu WK01 wartość zobowiązań pozabilansowych ważonych ryzykiem produktu jest niezgodna z sumą poszczególnych składników zobowiązań pozabilansowych ważonych ryzykiem produktu wykazywanych w tym formularzu"),"Wartosć musi być liczbą"))</f>
        <v/>
      </c>
    </row>
    <row r="46" spans="2:7" ht="15.75" thickBot="1" x14ac:dyDescent="0.3">
      <c r="B46" s="918" t="s">
        <v>354</v>
      </c>
      <c r="C46" s="919"/>
      <c r="D46" s="456" t="s">
        <v>339</v>
      </c>
      <c r="E46" s="457" t="s">
        <v>289</v>
      </c>
      <c r="F46" s="325"/>
      <c r="G46" s="325"/>
    </row>
    <row r="47" spans="2:7" x14ac:dyDescent="0.25">
      <c r="B47" s="196" t="s">
        <v>355</v>
      </c>
      <c r="C47" s="230" t="s">
        <v>356</v>
      </c>
      <c r="D47" s="296"/>
      <c r="E47" s="296"/>
      <c r="F47" s="325" t="str">
        <f>IF(ISBLANK(WK01.11._A),"",IF(ISNUMBER(WK01.11._A),"Weryfikacja OK","Wartość w kolumnie A musi być liczbą"))</f>
        <v/>
      </c>
      <c r="G47" s="325" t="str">
        <f>IF(ISBLANK(WK01.11._B),"",IF(ISNUMBER(WK01.11._B),"Weryfikacja OK","Wartość w kolumnie A musi być liczbą"))</f>
        <v/>
      </c>
    </row>
    <row r="48" spans="2:7" x14ac:dyDescent="0.25">
      <c r="B48" s="196" t="s">
        <v>357</v>
      </c>
      <c r="C48" s="231" t="s">
        <v>358</v>
      </c>
      <c r="D48" s="297"/>
      <c r="E48" s="297"/>
      <c r="F48" s="325" t="str">
        <f>IF(ISBLANK(WK01.12._A),"",IF(ISNUMBER(WK01.12._A),"Weryfikacja OK","Wartość w kolumnie A musi być liczbą"))</f>
        <v/>
      </c>
      <c r="G48" s="325" t="str">
        <f>IF(ISBLANK(WK01.12._B),"",IF(ISNUMBER(WK01.12._B),"Weryfikacja OK","Wartość w kolumnie B musi być liczbą"))</f>
        <v/>
      </c>
    </row>
    <row r="49" spans="2:7" x14ac:dyDescent="0.25">
      <c r="B49" s="198" t="s">
        <v>359</v>
      </c>
      <c r="C49" s="220" t="s">
        <v>1619</v>
      </c>
      <c r="D49" s="297"/>
      <c r="E49" s="297"/>
      <c r="F49" s="325" t="str">
        <f>IF(ISBLANK(WK01.13._A),"",IF(ISNUMBER(WK01.13._A),"Weryfikacja OK","Wartość w kolumnie A musi być liczbą"))</f>
        <v/>
      </c>
      <c r="G49" s="325" t="str">
        <f>IF(ISBLANK(WK01.13._B),"",IF(ISNUMBER(WK01.13._B),"Weryfikacja OK","Wartość w kolumnie B musi być liczbą"))</f>
        <v/>
      </c>
    </row>
    <row r="50" spans="2:7" x14ac:dyDescent="0.25">
      <c r="B50" s="198" t="s">
        <v>360</v>
      </c>
      <c r="C50" s="230" t="s">
        <v>361</v>
      </c>
      <c r="D50" s="296"/>
      <c r="E50" s="296"/>
      <c r="F50" s="325" t="str">
        <f>IF(ISBLANK(WK01.14._A),"",IF(ISNUMBER(WK01.14._A),"Weryfikacja OK","Wartość w kolumnie A musi być liczbą"))</f>
        <v/>
      </c>
      <c r="G50" s="325" t="str">
        <f>IF(ISBLANK(WK01.14._B),"",IF(ISNUMBER(WK01.14._B),"Weryfikacja OK","Wartość w kolumnie B musi być liczbą"))</f>
        <v/>
      </c>
    </row>
    <row r="51" spans="2:7" ht="15.75" thickBot="1" x14ac:dyDescent="0.3">
      <c r="B51" s="204" t="s">
        <v>362</v>
      </c>
      <c r="C51" s="232" t="s">
        <v>363</v>
      </c>
      <c r="D51" s="298"/>
      <c r="E51" s="298"/>
      <c r="F51" s="325" t="str">
        <f>IF(ISBLANK(WK01.15._A),"",IF(ISNUMBER(WK01.15._A),"Weryfikacja OK","Wartość w kolumnie A musi być liczbą"))</f>
        <v/>
      </c>
      <c r="G51" s="325" t="str">
        <f>IF(ISBLANK(WK01.15._B),"",IF(ISNUMBER(WK01.15._B),"Weryfikacja OK","Wartość w kolumnie B musi być liczbą"))</f>
        <v/>
      </c>
    </row>
    <row r="52" spans="2:7" ht="15.75" thickBot="1" x14ac:dyDescent="0.3">
      <c r="B52" s="202" t="s">
        <v>364</v>
      </c>
      <c r="C52" s="233" t="s">
        <v>365</v>
      </c>
      <c r="D52" s="299"/>
      <c r="E52" s="295"/>
      <c r="F52" s="325" t="str">
        <f>IF(ISBLANK(WK01.16._A),"",IF(ISNUMBER(WK01.16._A),IF(ROUND(WK01.16._A-WK01.10._B,2)=0,"Weryfikacja OK","W formularzu WK01 wartość ekwiwalentu bilansowego sumy zobowiązań pozabilansowych ważonych ryzykiem produktu jest niezgodna z wartością ekwiwalentu bilansowego ważonego ryzykiem w tym formularzu"),"Wartosć musi być liczbą"))</f>
        <v/>
      </c>
      <c r="G52" s="325" t="str">
        <f>IF(ISBLANK(WK01.16._B),"",IF(ISNUMBER(WK01.16._B),"Weryfikacja OK","Wartość w kolumnie B musi być liczbą"))</f>
        <v/>
      </c>
    </row>
    <row r="53" spans="2:7" ht="15.75" thickBot="1" x14ac:dyDescent="0.3">
      <c r="B53" s="911" t="s">
        <v>366</v>
      </c>
      <c r="C53" s="920"/>
      <c r="D53" s="458"/>
      <c r="E53" s="457" t="s">
        <v>2</v>
      </c>
      <c r="F53" s="325"/>
      <c r="G53" s="325"/>
    </row>
    <row r="54" spans="2:7" ht="15.75" thickBot="1" x14ac:dyDescent="0.3">
      <c r="B54" s="202" t="s">
        <v>367</v>
      </c>
      <c r="C54" s="233" t="s">
        <v>368</v>
      </c>
      <c r="D54" s="458"/>
      <c r="E54" s="295"/>
      <c r="F54" s="325" t="str">
        <f>IF(ISBLANK(WK01.17._B),"",IF(ISNUMBER(WK01.17._B),IF(ROUND(WK01.17._B-WK01.16._B-WK01.6._B,2)=0,"Weryfikacja OK","W formularzu WK01 suma aktywów i zobowiązań pozabilansowych ważonych ryzykiem jest niezgodna z sumą poszczególnych składników w tym formularzu"),"Wartosć musi być liczbą"))</f>
        <v/>
      </c>
      <c r="G54" s="325" t="str">
        <f>IF(ISBLANK(WK01.17._B),"",IF(ROUND(WK01.17._B*5%-WK01.18._B,2)=0,"Weryfikacja OK","W formularzu WK01 wartość wymogu kapitałowego z tytułu ryzyka kredytowego jest różna od 5% sumy zobowiązań pozabilansowych i aktywów ważonych ryzykiem wykazywanych w tym formularzu"))</f>
        <v/>
      </c>
    </row>
    <row r="55" spans="2:7" ht="15.75" thickBot="1" x14ac:dyDescent="0.3">
      <c r="B55" s="202" t="s">
        <v>369</v>
      </c>
      <c r="C55" s="233" t="s">
        <v>281</v>
      </c>
      <c r="D55" s="458"/>
      <c r="E55" s="426"/>
      <c r="F55" s="325" t="str">
        <f>IF(ISBLANK(WK01.16._A),"",IF(ISNUMBER(WK01.16._A),IF(ROUND(WK01.16._A-WK01.10._B,2)=0,"Weryfikacja OK","W formularzu WK01 wartość ekwiwalentu bilansowego sumy zobowiązań pozabilansowych ważonych ryzykiem produktu jest niezgodna z wartością ekwiwalentu bilansowego ważonego ryzykiem w tym formularzu"),"Wartosć musi być liczbą"))</f>
        <v/>
      </c>
      <c r="G55" s="325"/>
    </row>
    <row r="56" spans="2:7" x14ac:dyDescent="0.25">
      <c r="G56" s="325" t="str">
        <f>IF(ISBLANK(WK01.17._B),"",IF(ROUND(WK01.17._B*5%-WK01.18._B,2)=0,"Weryfikacja OK","W formularzu WK01 wartość wymogu kapitałowego z tytułu ryzyka kredytowego jest różna od 5% sumy zobowiązań pozabilansowych i aktywów ważonych ryzykiem wykazywanych w tym formularzu"))</f>
        <v/>
      </c>
    </row>
    <row r="57" spans="2:7" x14ac:dyDescent="0.25">
      <c r="G57" s="325"/>
    </row>
    <row r="58" spans="2:7" x14ac:dyDescent="0.25">
      <c r="C58" s="326" t="str">
        <f>IF(COUNTBLANK(F6:G66)=122,"",IF(COUNTIF(F6:G66,"Weryfikacja OK")=100,"Arkusz jest zwalidowany poprawnie","Arkusz jest niepoprawny"))</f>
        <v/>
      </c>
    </row>
    <row r="59" spans="2:7" x14ac:dyDescent="0.25">
      <c r="E59" s="207" t="s">
        <v>441</v>
      </c>
      <c r="F59" s="325" t="str">
        <f>IF(AND(ISBLANK(WK01.1._B), ISBLANK(WK01.1._A)),"",IF(AND(ROUND(WK01.1._B-WK01.1._A*0%,2)&gt;=0,ROUND(WK01.1._B-WK01.1._A*0%,2)&lt;=0.01),"Weryfikacja OK","W formularzu WK01 wielkość ważona aktywów o wadze ryzyka 0% jest niezgodna z iloczynem wartości nominalnej tych aktywów i dpowiedniej wagi ryzyka"))</f>
        <v/>
      </c>
    </row>
    <row r="60" spans="2:7" x14ac:dyDescent="0.25">
      <c r="E60" s="207" t="s">
        <v>442</v>
      </c>
      <c r="F60" s="325" t="str">
        <f>IF(AND(ISBLANK(WK01.2._B), ISBLANK(WK01.2._A)),"",IF(AND(ROUND(WK01.2._B-WK01.2._A*20%,2)&gt;=0,ROUND(WK01.2._B-WK01.2._A*20%,2)&lt;=0.01),"Weryfikacja OK","W formularzu WK01 wielkość ważona aktywów o wadze ryzyka 20% jest niezgodna z iloczynem wartości nominalnej tych aktywów i dpowiedniej wagi ryzyka"))</f>
        <v/>
      </c>
    </row>
    <row r="61" spans="2:7" x14ac:dyDescent="0.25">
      <c r="E61" s="207" t="s">
        <v>443</v>
      </c>
      <c r="F61" s="325" t="str">
        <f>IF(AND(ISBLANK(WK01.3._B), ISBLANK(WK01.3._A)),"",IF(AND(ROUND(WK01.3._B-WK01.3._A*50%,2)&gt;=0,ROUND(WK01.3._B-WK01.3._A*50%,2)&lt;=0.01),"Weryfikacja OK","W formularzu WK01 wielkość ważona aktywów o wadze ryzyka 50% jest niezgodna z iloczynem wartości nominalnej tych aktywów i dpowiedniej wagi ryzyka"))</f>
        <v/>
      </c>
    </row>
    <row r="62" spans="2:7" x14ac:dyDescent="0.25">
      <c r="E62" s="207" t="s">
        <v>444</v>
      </c>
      <c r="F62" s="325" t="str">
        <f>IF(AND(ISBLANK(WK01.4._B), ISBLANK(WK01.4._A)),"",IF(AND(ROUND(WK01.4._B-WK01.4._A*100%,2)&gt;=0,ROUND(WK01.4._B-WK01.4._A*100%,2)&lt;=0.01),"Weryfikacja OK","W formularzu WK01 wielkość ważona aktywów o wadze ryzyka 100% jest niezgodna z iloczynem wartości nominalnej tych aktywów i dpowiedniej wagi ryzyka"))</f>
        <v/>
      </c>
    </row>
    <row r="63" spans="2:7" x14ac:dyDescent="0.25">
      <c r="E63" s="207" t="s">
        <v>445</v>
      </c>
      <c r="F63" s="325" t="str">
        <f>IF(AND(ISBLANK(WK01.5._B), ISBLANK(WK01.5._A)),"",IF(AND(ROUND(WK01.5._B-WK01.5._A*150%,2)&gt;=0,ROUND(WK01.5._B-WK01.5._A*150%,2)&lt;=0.01),"Weryfikacja OK","W formularzu WK01 wielkość ważona aktywów o wadze ryzyka 150% jest niezgodna z iloczynem wartości nominalnej tych aktywów i dpowiedniej wagi ryzyka"))</f>
        <v/>
      </c>
    </row>
    <row r="64" spans="2:7" x14ac:dyDescent="0.25">
      <c r="E64" s="207" t="s">
        <v>446</v>
      </c>
      <c r="F64" s="325" t="str">
        <f>IF(AND(ISBLANK(WK01.7._B),ISBLANK(WK01.7._A)),"",IF(AND(ROUND(WK01.7._B-WK01.7._A*0%,2)&gt;=0,ROUND(WK01.7._B-WK01.7._A*0%,2)&lt;=0.01),"Weryfikacja OK","W formularzu WK01 wielkość ekwiwalentu zobowiązań pozabilansowych o ryzyku produktu 0% jest niezgodna z iloczynem wartości nominalnej tych zobowiązań i odpowiedniej wagi produktu"))</f>
        <v/>
      </c>
    </row>
    <row r="65" spans="5:6" x14ac:dyDescent="0.25">
      <c r="E65" s="207" t="s">
        <v>447</v>
      </c>
      <c r="F65" s="325" t="str">
        <f>IF(AND(ISBLANK(WK01.8._B),ISBLANK(WK01.8._A)),"",IF(AND(ROUND(WK01.8._B-WK01.8._A*50%,2)&gt;=0,ROUND(WK01.8._B-WK01.8._A*50%,2)&lt;=0.01),"Weryfikacja OK","W formularzu WK01 wielkość ekwiwalentu zobowiązań pozabilansowych o ryzyku produktu 50% jest niezgodna z iloczynem wartości nominalnej tych zobowiązań i odpowiedniej wagi produktu"))</f>
        <v/>
      </c>
    </row>
    <row r="66" spans="5:6" x14ac:dyDescent="0.25">
      <c r="E66" s="207" t="s">
        <v>448</v>
      </c>
      <c r="F66" s="325" t="str">
        <f>IF(AND(ISBLANK(WK01.1._B),ISBLANK(WK01.1._A)),"",IF(AND(ROUND(WK01.9._B-WK01.9._A*100%,2)&gt;=0,ROUND(WK01.9._B-WK01.9._A*100%,2)&lt;=0.01),"Weryfikacja OK","W formularzu WK01 wielkość ekwiwalentu zobowiązań pozabilansowych o ryzyku produktu 100% jest niezgodna z iloczynem wartości nominalnej tych zobowiązań i odpowiedniej wagi produktu"))</f>
        <v/>
      </c>
    </row>
  </sheetData>
  <sheetProtection formatCells="0" formatColumns="0" formatRows="0"/>
  <mergeCells count="5">
    <mergeCell ref="B4:C5"/>
    <mergeCell ref="B37:C37"/>
    <mergeCell ref="B38:C38"/>
    <mergeCell ref="B46:C46"/>
    <mergeCell ref="B53:C53"/>
  </mergeCells>
  <conditionalFormatting sqref="G56:G57">
    <cfRule type="containsText" dxfId="177" priority="5" operator="containsText" text="Weryfikacja OK">
      <formula>NOT(ISERROR(SEARCH("Weryfikacja OK",G56)))</formula>
    </cfRule>
  </conditionalFormatting>
  <conditionalFormatting sqref="F56:F58">
    <cfRule type="containsText" dxfId="176" priority="4" operator="containsText" text="Weryfikacja OK">
      <formula>NOT(ISERROR(SEARCH("Weryfikacja OK",F56)))</formula>
    </cfRule>
  </conditionalFormatting>
  <conditionalFormatting sqref="C58">
    <cfRule type="cellIs" dxfId="175" priority="3" operator="equal">
      <formula>"Arkusz jest zwalidowany poprawnie"</formula>
    </cfRule>
  </conditionalFormatting>
  <conditionalFormatting sqref="F6:G55">
    <cfRule type="containsText" dxfId="174" priority="2" operator="containsText" text="Weryfikacja OK">
      <formula>NOT(ISERROR(SEARCH("Weryfikacja OK",F6)))</formula>
    </cfRule>
  </conditionalFormatting>
  <conditionalFormatting sqref="F59:F66">
    <cfRule type="containsText" dxfId="173" priority="1" operator="containsText" text="Weryfikacja OK">
      <formula>NOT(ISERROR(SEARCH("Weryfikacja OK",F59)))</formula>
    </cfRule>
  </conditionalFormatting>
  <pageMargins left="0.7" right="0.7" top="0.75" bottom="0.75" header="0.3" footer="0.3"/>
  <pageSetup paperSize="9" orientation="portrait" r:id="rId1"/>
  <ignoredErrors>
    <ignoredError sqref="G11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D7" sqref="D7:I7"/>
    </sheetView>
  </sheetViews>
  <sheetFormatPr defaultRowHeight="15" x14ac:dyDescent="0.25"/>
  <cols>
    <col min="1" max="1" width="9.140625" style="234"/>
    <col min="2" max="2" width="8.85546875" style="235" customWidth="1"/>
    <col min="3" max="3" width="17.7109375" style="235" customWidth="1"/>
    <col min="4" max="4" width="14.5703125" style="235" customWidth="1"/>
    <col min="5" max="6" width="13.42578125" style="235" customWidth="1"/>
    <col min="7" max="7" width="15.28515625" style="235" customWidth="1"/>
    <col min="8" max="8" width="12.85546875" style="235" customWidth="1"/>
    <col min="9" max="9" width="13.42578125" style="235" customWidth="1"/>
    <col min="10" max="10" width="16.42578125" customWidth="1"/>
  </cols>
  <sheetData>
    <row r="1" spans="2:10" ht="15.75" x14ac:dyDescent="0.25">
      <c r="B1" s="206" t="s">
        <v>1</v>
      </c>
      <c r="H1" s="2" t="s">
        <v>1606</v>
      </c>
    </row>
    <row r="2" spans="2:10" x14ac:dyDescent="0.25">
      <c r="B2" s="208" t="s">
        <v>1621</v>
      </c>
      <c r="C2" s="208"/>
    </row>
    <row r="3" spans="2:10" ht="15.75" thickBot="1" x14ac:dyDescent="0.3"/>
    <row r="4" spans="2:10" x14ac:dyDescent="0.25">
      <c r="B4" s="921"/>
      <c r="C4" s="922"/>
      <c r="D4" s="927" t="s">
        <v>370</v>
      </c>
      <c r="E4" s="928"/>
      <c r="F4" s="929" t="s">
        <v>371</v>
      </c>
      <c r="G4" s="930"/>
      <c r="H4" s="931"/>
      <c r="I4" s="932" t="s">
        <v>372</v>
      </c>
    </row>
    <row r="5" spans="2:10" ht="30.75" thickBot="1" x14ac:dyDescent="0.3">
      <c r="B5" s="923"/>
      <c r="C5" s="924"/>
      <c r="D5" s="236" t="s">
        <v>373</v>
      </c>
      <c r="E5" s="237" t="s">
        <v>374</v>
      </c>
      <c r="F5" s="238" t="s">
        <v>375</v>
      </c>
      <c r="G5" s="239" t="s">
        <v>376</v>
      </c>
      <c r="H5" s="240" t="s">
        <v>377</v>
      </c>
      <c r="I5" s="933"/>
    </row>
    <row r="6" spans="2:10" ht="15.75" thickBot="1" x14ac:dyDescent="0.3">
      <c r="B6" s="925"/>
      <c r="C6" s="926"/>
      <c r="D6" s="241" t="s">
        <v>126</v>
      </c>
      <c r="E6" s="242" t="s">
        <v>127</v>
      </c>
      <c r="F6" s="241" t="s">
        <v>128</v>
      </c>
      <c r="G6" s="243" t="s">
        <v>129</v>
      </c>
      <c r="H6" s="244" t="s">
        <v>134</v>
      </c>
      <c r="I6" s="245" t="s">
        <v>130</v>
      </c>
    </row>
    <row r="7" spans="2:10" x14ac:dyDescent="0.25">
      <c r="B7" s="219" t="s">
        <v>378</v>
      </c>
      <c r="C7" s="246" t="s">
        <v>44</v>
      </c>
      <c r="D7" s="275"/>
      <c r="E7" s="276"/>
      <c r="F7" s="275"/>
      <c r="G7" s="277"/>
      <c r="H7" s="278"/>
      <c r="I7" s="279"/>
      <c r="J7" s="325" t="str">
        <f>IF(COUNTBLANK(D7:I7)=6,"",IF(COUNTBLANK(D7:I7)=0,"Weryfikacja OK","Należy wypełnić wszystkie kolumny w bieżącym wierszu"))</f>
        <v/>
      </c>
    </row>
    <row r="8" spans="2:10" x14ac:dyDescent="0.25">
      <c r="B8" s="198" t="s">
        <v>379</v>
      </c>
      <c r="C8" s="247" t="s">
        <v>45</v>
      </c>
      <c r="D8" s="280"/>
      <c r="E8" s="281"/>
      <c r="F8" s="280"/>
      <c r="G8" s="282"/>
      <c r="H8" s="283"/>
      <c r="I8" s="284"/>
      <c r="J8" s="325" t="str">
        <f>IF(COUNTBLANK(D8:I8)=6,"",IF(COUNTBLANK(D8:I8)=0,"Weryfikacja OK","Należy wypełnić wszystkie kolumny w bieżącym wierszu"))</f>
        <v/>
      </c>
    </row>
    <row r="9" spans="2:10" x14ac:dyDescent="0.25">
      <c r="B9" s="198" t="s">
        <v>380</v>
      </c>
      <c r="C9" s="247" t="s">
        <v>46</v>
      </c>
      <c r="D9" s="280"/>
      <c r="E9" s="281"/>
      <c r="F9" s="280"/>
      <c r="G9" s="282"/>
      <c r="H9" s="283"/>
      <c r="I9" s="284"/>
      <c r="J9" s="325" t="str">
        <f>IF(COUNTBLANK(D9:I9)=6,"",IF(COUNTBLANK(D9:I9)=0,"Weryfikacja OK","Należy wypełnić wszystkie kolumny w bieżącym wierszu"))</f>
        <v/>
      </c>
    </row>
    <row r="10" spans="2:10" ht="15.75" thickBot="1" x14ac:dyDescent="0.3">
      <c r="B10" s="204" t="s">
        <v>381</v>
      </c>
      <c r="C10" s="248" t="s">
        <v>125</v>
      </c>
      <c r="D10" s="285"/>
      <c r="E10" s="286"/>
      <c r="F10" s="285"/>
      <c r="G10" s="287"/>
      <c r="H10" s="288"/>
      <c r="I10" s="289"/>
      <c r="J10" s="325" t="str">
        <f>IF(COUNTBLANK(D10:I10)=6,"",IF(COUNTBLANK(D10:I10)=0,"Weryfikacja OK","Należy wypełnić wszystkie kolumny w bieżącym wierszu"))</f>
        <v/>
      </c>
    </row>
    <row r="11" spans="2:10" ht="15.75" thickBot="1" x14ac:dyDescent="0.3">
      <c r="B11" s="202" t="s">
        <v>382</v>
      </c>
      <c r="C11" s="249" t="s">
        <v>84</v>
      </c>
      <c r="D11" s="290"/>
      <c r="E11" s="291"/>
      <c r="F11" s="290"/>
      <c r="G11" s="292"/>
      <c r="H11" s="293"/>
      <c r="I11" s="294"/>
      <c r="J11" s="325" t="str">
        <f>IF(COUNTBLANK(D11:I11)=6,"",IF(COUNTBLANK(D11:I11)=0,"Weryfikacja OK","Należy wypełnić wszystkie kolumny w bieżącym wierszu"))</f>
        <v/>
      </c>
    </row>
    <row r="13" spans="2:10" x14ac:dyDescent="0.25">
      <c r="C13" s="327" t="s">
        <v>451</v>
      </c>
      <c r="D13" s="328" t="str">
        <f>IF(COUNTBLANK(D7:D11)=5,"",IF(COUNTBLANK(D7:D11)=0,IF(ROUND(SUM(D7:D10)-D11,2)=0,"OK","W formularzu WK02 suma wartości wykazywanych w kolumnie A jest niezgodna w podsumowaniem tej kolumny w ostatnim wierszu"),"W trakcie wprowadzania"))</f>
        <v/>
      </c>
      <c r="E13" s="328" t="str">
        <f>IF(COUNTBLANK(E7:E11)=5,"",IF(COUNTBLANK(E7:E11)=0,IF(ROUND(SUM(E7:E10)-E11,2)=0,"OK","W formularzu WK02 suma wartości wykazywanych w kolumnie B jest niezgodna w podsumowaniem tej kolumny w ostatnim wierszu"),"W trakcie wprowadzania"))</f>
        <v/>
      </c>
      <c r="F13" s="328" t="str">
        <f>IF(COUNTBLANK(F7:F11)=5,"",IF(COUNTBLANK(F7:F11)=0,IF(ROUND(SUM(F7:F10)-F11,2)=0,"OK","W formularzu WK02 suma wartości wykazywanych w kolumnie C jest niezgodna w podsumowaniem tej kolumny w ostatnim wierszu"),"W trakcie wprowadzania"))</f>
        <v/>
      </c>
      <c r="G13" s="328" t="str">
        <f>IF(COUNTBLANK(G7:G11)=5,"",IF(COUNTBLANK(G7:G11)=0,IF(ROUND(SUM(G7:G10)-G11,2)=0,"OK","W formularzu WK02 suma wartości wykazywanych w kolumnie D jest niezgodna w podsumowaniem tej kolumny w ostatnim wierszu"),"W trakcie wprowadzania"))</f>
        <v/>
      </c>
      <c r="H13" s="328" t="str">
        <f>IF(COUNTBLANK(H7:H11)=5,"",IF(COUNTBLANK(H7:H11)=0,IF(ROUND(SUM(H7:H10)-H11,2)=0,"OK","W formularzu WK02 suma wartości wykazywanych w kolumnie E jest niezgodna w podsumowaniem tej kolumny w ostatnim wierszu"),"W trakcie wprowadzania"))</f>
        <v/>
      </c>
      <c r="I13" s="328" t="str">
        <f>IF(COUNTBLANK(I7:I11)=5,"",IF(COUNTBLANK(I7:I11)=0,IF(ROUND(SUM(I7:I10)-I11,2)=0,"OK","W formularzu WK02 suma wartości wykazywanych w kolumnie F jest niezgodna w podsumowaniem tej kolumny w ostatnim wierszu"),"W trakcie wprowadzania"))</f>
        <v/>
      </c>
    </row>
    <row r="14" spans="2:10" x14ac:dyDescent="0.25">
      <c r="C14" s="502" t="str">
        <f>IF(COUNTBLANK(D13:I13)=6,"",IF(COUNTIFS(D13:I13,"OK")=6,"Arkusz jest zwalidowany poprawnie","Arkusz jest niepoprawny"))</f>
        <v/>
      </c>
      <c r="D14" s="502"/>
      <c r="E14" s="502"/>
      <c r="F14" s="502"/>
      <c r="G14" s="502"/>
      <c r="H14" s="502"/>
      <c r="I14" s="502"/>
    </row>
  </sheetData>
  <sheetProtection formatCells="0" formatColumns="0" formatRows="0"/>
  <mergeCells count="4">
    <mergeCell ref="B4:C6"/>
    <mergeCell ref="D4:E4"/>
    <mergeCell ref="F4:H4"/>
    <mergeCell ref="I4:I5"/>
  </mergeCells>
  <conditionalFormatting sqref="J7:J11">
    <cfRule type="containsText" dxfId="172" priority="3" operator="containsText" text="Weryfikacja OK">
      <formula>NOT(ISERROR(SEARCH("Weryfikacja OK",J7)))</formula>
    </cfRule>
  </conditionalFormatting>
  <conditionalFormatting sqref="D13:I13">
    <cfRule type="containsText" dxfId="171" priority="2" operator="containsText" text="OK">
      <formula>NOT(ISERROR(SEARCH("OK",D13)))</formula>
    </cfRule>
  </conditionalFormatting>
  <conditionalFormatting sqref="C14">
    <cfRule type="containsText" dxfId="170" priority="1" operator="containsText" text="Arkusz jest zwalidowany poprawnie">
      <formula>NOT(ISERROR(SEARCH("Arkusz jest zwalidowany poprawnie",C14)))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50</vt:i4>
      </vt:variant>
      <vt:variant>
        <vt:lpstr>Zakresy nazwane</vt:lpstr>
      </vt:variant>
      <vt:variant>
        <vt:i4>5083</vt:i4>
      </vt:variant>
    </vt:vector>
  </HeadingPairs>
  <TitlesOfParts>
    <vt:vector size="5133" baseType="lpstr">
      <vt:lpstr>Reguły walidacyjne</vt:lpstr>
      <vt:lpstr>ZESTAWIENIE FORMULARZY</vt:lpstr>
      <vt:lpstr>DO02</vt:lpstr>
      <vt:lpstr>BA02</vt:lpstr>
      <vt:lpstr>BP02</vt:lpstr>
      <vt:lpstr>RZS02</vt:lpstr>
      <vt:lpstr>FWW01</vt:lpstr>
      <vt:lpstr>WK01</vt:lpstr>
      <vt:lpstr>WK02</vt:lpstr>
      <vt:lpstr>WK03</vt:lpstr>
      <vt:lpstr>GAP01</vt:lpstr>
      <vt:lpstr>AF01</vt:lpstr>
      <vt:lpstr>AF02</vt:lpstr>
      <vt:lpstr>AF03</vt:lpstr>
      <vt:lpstr>AF04</vt:lpstr>
      <vt:lpstr>AF05</vt:lpstr>
      <vt:lpstr>ZF02</vt:lpstr>
      <vt:lpstr>FW02</vt:lpstr>
      <vt:lpstr>NLOK02</vt:lpstr>
      <vt:lpstr>DPW01</vt:lpstr>
      <vt:lpstr>NKIP01</vt:lpstr>
      <vt:lpstr>NKIP02</vt:lpstr>
      <vt:lpstr>NKIP03</vt:lpstr>
      <vt:lpstr>NKIP04</vt:lpstr>
      <vt:lpstr>NKIP05</vt:lpstr>
      <vt:lpstr>NKIP08</vt:lpstr>
      <vt:lpstr>NKIP09</vt:lpstr>
      <vt:lpstr>NKIP10</vt:lpstr>
      <vt:lpstr>NKIP11</vt:lpstr>
      <vt:lpstr>NWTZ01</vt:lpstr>
      <vt:lpstr>NWTZ02</vt:lpstr>
      <vt:lpstr>NWTZ03</vt:lpstr>
      <vt:lpstr>AF06</vt:lpstr>
      <vt:lpstr>ZF01</vt:lpstr>
      <vt:lpstr>ZF03</vt:lpstr>
      <vt:lpstr>ZF04</vt:lpstr>
      <vt:lpstr>ZF05</vt:lpstr>
      <vt:lpstr>ZF06</vt:lpstr>
      <vt:lpstr>ZF07</vt:lpstr>
      <vt:lpstr>ZF09</vt:lpstr>
      <vt:lpstr>OA01</vt:lpstr>
      <vt:lpstr>OA02</vt:lpstr>
      <vt:lpstr>OA03</vt:lpstr>
      <vt:lpstr>IK02A</vt:lpstr>
      <vt:lpstr>PLK02</vt:lpstr>
      <vt:lpstr>RPL02</vt:lpstr>
      <vt:lpstr>RO01</vt:lpstr>
      <vt:lpstr>RNIZ01</vt:lpstr>
      <vt:lpstr>PKZ02</vt:lpstr>
      <vt:lpstr>FS01</vt:lpstr>
      <vt:lpstr>AF01.1._A</vt:lpstr>
      <vt:lpstr>AF01.1.1._A</vt:lpstr>
      <vt:lpstr>AF01.1.2._A</vt:lpstr>
      <vt:lpstr>AF01.1.3._A</vt:lpstr>
      <vt:lpstr>AF01.1.4._A</vt:lpstr>
      <vt:lpstr>AF01.2._A</vt:lpstr>
      <vt:lpstr>AF01.2.1._A</vt:lpstr>
      <vt:lpstr>AF01.2.2._A</vt:lpstr>
      <vt:lpstr>AF01.2.3._A</vt:lpstr>
      <vt:lpstr>AF01.3._A</vt:lpstr>
      <vt:lpstr>AF01.3.1._A</vt:lpstr>
      <vt:lpstr>AF01.3.2._A</vt:lpstr>
      <vt:lpstr>AF01.3.3._A</vt:lpstr>
      <vt:lpstr>AF01.3.4._A</vt:lpstr>
      <vt:lpstr>AF01.3.5._A</vt:lpstr>
      <vt:lpstr>AF01.3.6._A</vt:lpstr>
      <vt:lpstr>AF01.3.7._A</vt:lpstr>
      <vt:lpstr>AF01.4._A</vt:lpstr>
      <vt:lpstr>AF02.1._A</vt:lpstr>
      <vt:lpstr>AF02.1._B</vt:lpstr>
      <vt:lpstr>AF02.1.1._A</vt:lpstr>
      <vt:lpstr>AF02.1.1._B</vt:lpstr>
      <vt:lpstr>AF02.1.2._A</vt:lpstr>
      <vt:lpstr>AF02.1.2._B</vt:lpstr>
      <vt:lpstr>AF02.1.3._A</vt:lpstr>
      <vt:lpstr>AF02.1.3._B</vt:lpstr>
      <vt:lpstr>AF02.1.4._A</vt:lpstr>
      <vt:lpstr>AF02.1.4._B</vt:lpstr>
      <vt:lpstr>AF02.2._A</vt:lpstr>
      <vt:lpstr>AF02.2._B</vt:lpstr>
      <vt:lpstr>AF02.2.1._A</vt:lpstr>
      <vt:lpstr>AF02.2.1._B</vt:lpstr>
      <vt:lpstr>AF02.2.2._A</vt:lpstr>
      <vt:lpstr>AF02.2.2._B</vt:lpstr>
      <vt:lpstr>AF02.2.3._A</vt:lpstr>
      <vt:lpstr>AF02.2.3._B</vt:lpstr>
      <vt:lpstr>AF02.3._A</vt:lpstr>
      <vt:lpstr>AF02.3._B</vt:lpstr>
      <vt:lpstr>AF02.3.1._A</vt:lpstr>
      <vt:lpstr>AF02.3.1._B</vt:lpstr>
      <vt:lpstr>AF02.3.2._A</vt:lpstr>
      <vt:lpstr>AF02.3.2._B</vt:lpstr>
      <vt:lpstr>AF02.3.3._A</vt:lpstr>
      <vt:lpstr>AF02.3.3._B</vt:lpstr>
      <vt:lpstr>AF02.3.4._A</vt:lpstr>
      <vt:lpstr>AF02.3.4._B</vt:lpstr>
      <vt:lpstr>AF02.3.5._A</vt:lpstr>
      <vt:lpstr>AF02.3.5._B</vt:lpstr>
      <vt:lpstr>AF02.3.6._A</vt:lpstr>
      <vt:lpstr>AF02.3.6._B</vt:lpstr>
      <vt:lpstr>AF02.3.7._A</vt:lpstr>
      <vt:lpstr>AF02.3.7._B</vt:lpstr>
      <vt:lpstr>AF02.4._A</vt:lpstr>
      <vt:lpstr>AF02.4._B</vt:lpstr>
      <vt:lpstr>AF03.1._A</vt:lpstr>
      <vt:lpstr>AF03.1._B</vt:lpstr>
      <vt:lpstr>AF03.1._C</vt:lpstr>
      <vt:lpstr>AF03.1._D</vt:lpstr>
      <vt:lpstr>AF03.1._E</vt:lpstr>
      <vt:lpstr>AF03.1.1._A</vt:lpstr>
      <vt:lpstr>AF03.1.1._B</vt:lpstr>
      <vt:lpstr>AF03.1.1._C</vt:lpstr>
      <vt:lpstr>AF03.1.1._D</vt:lpstr>
      <vt:lpstr>AF03.1.1._E</vt:lpstr>
      <vt:lpstr>AF03.1.2._A</vt:lpstr>
      <vt:lpstr>AF03.1.2._B</vt:lpstr>
      <vt:lpstr>AF03.1.2._C</vt:lpstr>
      <vt:lpstr>AF03.1.2._D</vt:lpstr>
      <vt:lpstr>AF03.1.2._E</vt:lpstr>
      <vt:lpstr>AF03.1.3._A</vt:lpstr>
      <vt:lpstr>AF03.1.3._B</vt:lpstr>
      <vt:lpstr>AF03.1.3._C</vt:lpstr>
      <vt:lpstr>AF03.1.3._D</vt:lpstr>
      <vt:lpstr>AF03.1.3._E</vt:lpstr>
      <vt:lpstr>AF03.1.4._A</vt:lpstr>
      <vt:lpstr>AF03.1.4._B</vt:lpstr>
      <vt:lpstr>AF03.1.4._C</vt:lpstr>
      <vt:lpstr>AF03.1.4._D</vt:lpstr>
      <vt:lpstr>AF03.1.4._E</vt:lpstr>
      <vt:lpstr>AF03.2._A</vt:lpstr>
      <vt:lpstr>AF03.2._B</vt:lpstr>
      <vt:lpstr>AF03.2._C</vt:lpstr>
      <vt:lpstr>AF03.2._D</vt:lpstr>
      <vt:lpstr>AF03.2._E</vt:lpstr>
      <vt:lpstr>AF03.2.1._A</vt:lpstr>
      <vt:lpstr>AF03.2.1._B</vt:lpstr>
      <vt:lpstr>AF03.2.1._C</vt:lpstr>
      <vt:lpstr>AF03.2.1._D</vt:lpstr>
      <vt:lpstr>AF03.2.1._E</vt:lpstr>
      <vt:lpstr>AF03.2.2._A</vt:lpstr>
      <vt:lpstr>AF03.2.2._B</vt:lpstr>
      <vt:lpstr>AF03.2.2._C</vt:lpstr>
      <vt:lpstr>AF03.2.2._D</vt:lpstr>
      <vt:lpstr>AF03.2.2._E</vt:lpstr>
      <vt:lpstr>AF03.2.3._A</vt:lpstr>
      <vt:lpstr>AF03.2.3._B</vt:lpstr>
      <vt:lpstr>AF03.2.3._C</vt:lpstr>
      <vt:lpstr>AF03.2.3._D</vt:lpstr>
      <vt:lpstr>AF03.2.3._E</vt:lpstr>
      <vt:lpstr>AF03.3._A</vt:lpstr>
      <vt:lpstr>AF03.3._B</vt:lpstr>
      <vt:lpstr>AF03.3._C</vt:lpstr>
      <vt:lpstr>AF03.3._D</vt:lpstr>
      <vt:lpstr>AF03.3._E</vt:lpstr>
      <vt:lpstr>AF03.3.1._A</vt:lpstr>
      <vt:lpstr>AF03.3.1._B</vt:lpstr>
      <vt:lpstr>AF03.3.1._C</vt:lpstr>
      <vt:lpstr>AF03.3.1._D</vt:lpstr>
      <vt:lpstr>AF03.3.1._E</vt:lpstr>
      <vt:lpstr>AF03.3.2._A</vt:lpstr>
      <vt:lpstr>AF03.3.2._B</vt:lpstr>
      <vt:lpstr>AF03.3.2._C</vt:lpstr>
      <vt:lpstr>AF03.3.2._D</vt:lpstr>
      <vt:lpstr>AF03.3.2._E</vt:lpstr>
      <vt:lpstr>AF03.3.3._A</vt:lpstr>
      <vt:lpstr>AF03.3.3._B</vt:lpstr>
      <vt:lpstr>AF03.3.3._C</vt:lpstr>
      <vt:lpstr>AF03.3.3._D</vt:lpstr>
      <vt:lpstr>AF03.3.3._E</vt:lpstr>
      <vt:lpstr>AF03.3.4._A</vt:lpstr>
      <vt:lpstr>AF03.3.4._B</vt:lpstr>
      <vt:lpstr>AF03.3.4._C</vt:lpstr>
      <vt:lpstr>AF03.3.4._D</vt:lpstr>
      <vt:lpstr>AF03.3.4._E</vt:lpstr>
      <vt:lpstr>AF03.3.5._A</vt:lpstr>
      <vt:lpstr>AF03.3.5._B</vt:lpstr>
      <vt:lpstr>AF03.3.5._C</vt:lpstr>
      <vt:lpstr>AF03.3.5._D</vt:lpstr>
      <vt:lpstr>AF03.3.5._E</vt:lpstr>
      <vt:lpstr>AF03.3.6._A</vt:lpstr>
      <vt:lpstr>AF03.3.6._B</vt:lpstr>
      <vt:lpstr>AF03.3.6._C</vt:lpstr>
      <vt:lpstr>AF03.3.6._D</vt:lpstr>
      <vt:lpstr>AF03.3.6._E</vt:lpstr>
      <vt:lpstr>AF03.3.7._A</vt:lpstr>
      <vt:lpstr>AF03.3.7._B</vt:lpstr>
      <vt:lpstr>AF03.3.7._C</vt:lpstr>
      <vt:lpstr>AF03.3.7._D</vt:lpstr>
      <vt:lpstr>AF03.3.7._E</vt:lpstr>
      <vt:lpstr>AF03.4._A</vt:lpstr>
      <vt:lpstr>AF03.4._B</vt:lpstr>
      <vt:lpstr>AF03.4._C</vt:lpstr>
      <vt:lpstr>AF03.4._D</vt:lpstr>
      <vt:lpstr>AF03.4._E</vt:lpstr>
      <vt:lpstr>AF04.1._A</vt:lpstr>
      <vt:lpstr>AF04.1._B</vt:lpstr>
      <vt:lpstr>AF04.1._C</vt:lpstr>
      <vt:lpstr>AF04.1._D</vt:lpstr>
      <vt:lpstr>AF04.1._E</vt:lpstr>
      <vt:lpstr>AF04.1.1._A</vt:lpstr>
      <vt:lpstr>AF04.1.1._B</vt:lpstr>
      <vt:lpstr>AF04.1.1._C</vt:lpstr>
      <vt:lpstr>AF04.1.1._D</vt:lpstr>
      <vt:lpstr>AF04.1.1._E</vt:lpstr>
      <vt:lpstr>AF04.1.2._A</vt:lpstr>
      <vt:lpstr>AF04.1.2._B</vt:lpstr>
      <vt:lpstr>AF04.1.2._C</vt:lpstr>
      <vt:lpstr>AF04.1.2._D</vt:lpstr>
      <vt:lpstr>AF04.1.2._E</vt:lpstr>
      <vt:lpstr>AF04.1.3._A</vt:lpstr>
      <vt:lpstr>AF04.1.3._B</vt:lpstr>
      <vt:lpstr>AF04.1.3._C</vt:lpstr>
      <vt:lpstr>AF04.1.3._D</vt:lpstr>
      <vt:lpstr>AF04.1.3._E</vt:lpstr>
      <vt:lpstr>AF04.1.4._A</vt:lpstr>
      <vt:lpstr>AF04.1.4._B</vt:lpstr>
      <vt:lpstr>AF04.1.4._C</vt:lpstr>
      <vt:lpstr>AF04.1.4._D</vt:lpstr>
      <vt:lpstr>AF04.1.4._E</vt:lpstr>
      <vt:lpstr>AF04.1.5._A</vt:lpstr>
      <vt:lpstr>AF04.1.5._B</vt:lpstr>
      <vt:lpstr>AF04.1.5._C</vt:lpstr>
      <vt:lpstr>AF04.1.5._D</vt:lpstr>
      <vt:lpstr>AF04.1.5._E</vt:lpstr>
      <vt:lpstr>AF04.1.6._A</vt:lpstr>
      <vt:lpstr>AF04.1.6._B</vt:lpstr>
      <vt:lpstr>AF04.1.6._C</vt:lpstr>
      <vt:lpstr>AF04.1.6._D</vt:lpstr>
      <vt:lpstr>AF04.1.6._E</vt:lpstr>
      <vt:lpstr>AF04.1.7._A</vt:lpstr>
      <vt:lpstr>AF04.1.7._B</vt:lpstr>
      <vt:lpstr>AF04.1.7._C</vt:lpstr>
      <vt:lpstr>AF04.1.7._D</vt:lpstr>
      <vt:lpstr>AF04.1.7._E</vt:lpstr>
      <vt:lpstr>AF04.2._A</vt:lpstr>
      <vt:lpstr>AF04.2._B</vt:lpstr>
      <vt:lpstr>AF04.2._C</vt:lpstr>
      <vt:lpstr>AF04.2._D</vt:lpstr>
      <vt:lpstr>AF04.2._E</vt:lpstr>
      <vt:lpstr>AF04.2.1._A</vt:lpstr>
      <vt:lpstr>AF04.2.1._B</vt:lpstr>
      <vt:lpstr>AF04.2.1._C</vt:lpstr>
      <vt:lpstr>AF04.2.1._D</vt:lpstr>
      <vt:lpstr>AF04.2.1._E</vt:lpstr>
      <vt:lpstr>AF04.2.2._A</vt:lpstr>
      <vt:lpstr>AF04.2.2._B</vt:lpstr>
      <vt:lpstr>AF04.2.2._C</vt:lpstr>
      <vt:lpstr>AF04.2.2._D</vt:lpstr>
      <vt:lpstr>AF04.2.2._E</vt:lpstr>
      <vt:lpstr>AF04.2.3._A</vt:lpstr>
      <vt:lpstr>AF04.2.3._B</vt:lpstr>
      <vt:lpstr>AF04.2.3._C</vt:lpstr>
      <vt:lpstr>AF04.2.3._D</vt:lpstr>
      <vt:lpstr>AF04.2.3._E</vt:lpstr>
      <vt:lpstr>AF04.3._A</vt:lpstr>
      <vt:lpstr>AF04.3._B</vt:lpstr>
      <vt:lpstr>AF04.3._C</vt:lpstr>
      <vt:lpstr>AF04.3._D</vt:lpstr>
      <vt:lpstr>AF04.3._E</vt:lpstr>
      <vt:lpstr>AF04.3.1._A</vt:lpstr>
      <vt:lpstr>AF04.3.1._B</vt:lpstr>
      <vt:lpstr>AF04.3.1._C</vt:lpstr>
      <vt:lpstr>AF04.3.1._D</vt:lpstr>
      <vt:lpstr>AF04.3.1._E</vt:lpstr>
      <vt:lpstr>AF04.3.2._A</vt:lpstr>
      <vt:lpstr>AF04.3.2._B</vt:lpstr>
      <vt:lpstr>AF04.3.2._C</vt:lpstr>
      <vt:lpstr>AF04.3.2._D</vt:lpstr>
      <vt:lpstr>AF04.3.2._E</vt:lpstr>
      <vt:lpstr>AF04.3.3._A</vt:lpstr>
      <vt:lpstr>AF04.3.3._B</vt:lpstr>
      <vt:lpstr>AF04.3.3._C</vt:lpstr>
      <vt:lpstr>AF04.3.3._D</vt:lpstr>
      <vt:lpstr>AF04.3.3._E</vt:lpstr>
      <vt:lpstr>AF04.3.4._A</vt:lpstr>
      <vt:lpstr>AF04.3.4._B</vt:lpstr>
      <vt:lpstr>AF04.3.4._C</vt:lpstr>
      <vt:lpstr>AF04.3.4._D</vt:lpstr>
      <vt:lpstr>AF04.3.4._E</vt:lpstr>
      <vt:lpstr>AF04.3.5._A</vt:lpstr>
      <vt:lpstr>AF04.3.5._B</vt:lpstr>
      <vt:lpstr>AF04.3.5._C</vt:lpstr>
      <vt:lpstr>AF04.3.5._D</vt:lpstr>
      <vt:lpstr>AF04.3.5._E</vt:lpstr>
      <vt:lpstr>AF04.3.6._A</vt:lpstr>
      <vt:lpstr>AF04.3.6._B</vt:lpstr>
      <vt:lpstr>AF04.3.6._C</vt:lpstr>
      <vt:lpstr>AF04.3.6._D</vt:lpstr>
      <vt:lpstr>AF04.3.6._E</vt:lpstr>
      <vt:lpstr>AF04.3.7._A</vt:lpstr>
      <vt:lpstr>AF04.3.7._B</vt:lpstr>
      <vt:lpstr>AF04.3.7._C</vt:lpstr>
      <vt:lpstr>AF04.3.7._D</vt:lpstr>
      <vt:lpstr>AF04.3.7._E</vt:lpstr>
      <vt:lpstr>AF04.4._A</vt:lpstr>
      <vt:lpstr>AF04.4._B</vt:lpstr>
      <vt:lpstr>AF04.4._C</vt:lpstr>
      <vt:lpstr>AF04.4._D</vt:lpstr>
      <vt:lpstr>AF04.4._E</vt:lpstr>
      <vt:lpstr>AF05.1._A</vt:lpstr>
      <vt:lpstr>AF05.1._B</vt:lpstr>
      <vt:lpstr>AF05.1._C</vt:lpstr>
      <vt:lpstr>AF05.1._D</vt:lpstr>
      <vt:lpstr>AF05.1._E</vt:lpstr>
      <vt:lpstr>AF05.1.1._A</vt:lpstr>
      <vt:lpstr>AF05.1.1._B</vt:lpstr>
      <vt:lpstr>AF05.1.1._C</vt:lpstr>
      <vt:lpstr>AF05.1.1._D</vt:lpstr>
      <vt:lpstr>AF05.1.1._E</vt:lpstr>
      <vt:lpstr>AF05.1.2._A</vt:lpstr>
      <vt:lpstr>AF05.1.2._B</vt:lpstr>
      <vt:lpstr>AF05.1.2._C</vt:lpstr>
      <vt:lpstr>AF05.1.2._D</vt:lpstr>
      <vt:lpstr>AF05.1.2._E</vt:lpstr>
      <vt:lpstr>AF05.1.3._A</vt:lpstr>
      <vt:lpstr>AF05.1.3._B</vt:lpstr>
      <vt:lpstr>AF05.1.3._C</vt:lpstr>
      <vt:lpstr>AF05.1.3._D</vt:lpstr>
      <vt:lpstr>AF05.1.3._E</vt:lpstr>
      <vt:lpstr>AF05.2._A</vt:lpstr>
      <vt:lpstr>AF05.2._B</vt:lpstr>
      <vt:lpstr>AF05.2._C</vt:lpstr>
      <vt:lpstr>AF05.2._D</vt:lpstr>
      <vt:lpstr>AF05.2._E</vt:lpstr>
      <vt:lpstr>AF05.2.1._A</vt:lpstr>
      <vt:lpstr>AF05.2.1._B</vt:lpstr>
      <vt:lpstr>AF05.2.1._C</vt:lpstr>
      <vt:lpstr>AF05.2.1._D</vt:lpstr>
      <vt:lpstr>AF05.2.1._E</vt:lpstr>
      <vt:lpstr>AF05.2.2._A</vt:lpstr>
      <vt:lpstr>AF05.2.2._B</vt:lpstr>
      <vt:lpstr>AF05.2.2._C</vt:lpstr>
      <vt:lpstr>AF05.2.2._D</vt:lpstr>
      <vt:lpstr>AF05.2.2._E</vt:lpstr>
      <vt:lpstr>AF05.2.3._A</vt:lpstr>
      <vt:lpstr>AF05.2.3._B</vt:lpstr>
      <vt:lpstr>AF05.2.3._C</vt:lpstr>
      <vt:lpstr>AF05.2.3._D</vt:lpstr>
      <vt:lpstr>AF05.2.3._E</vt:lpstr>
      <vt:lpstr>AF05.2.4._A</vt:lpstr>
      <vt:lpstr>AF05.2.4._B</vt:lpstr>
      <vt:lpstr>AF05.2.4._C</vt:lpstr>
      <vt:lpstr>AF05.2.4._D</vt:lpstr>
      <vt:lpstr>AF05.2.4._E</vt:lpstr>
      <vt:lpstr>AF05.2.5._A</vt:lpstr>
      <vt:lpstr>AF05.2.5._B</vt:lpstr>
      <vt:lpstr>AF05.2.5._C</vt:lpstr>
      <vt:lpstr>AF05.2.5._D</vt:lpstr>
      <vt:lpstr>AF05.2.5._E</vt:lpstr>
      <vt:lpstr>AF05.2.6._A</vt:lpstr>
      <vt:lpstr>AF05.2.6._B</vt:lpstr>
      <vt:lpstr>AF05.2.6._C</vt:lpstr>
      <vt:lpstr>AF05.2.6._D</vt:lpstr>
      <vt:lpstr>AF05.2.6._E</vt:lpstr>
      <vt:lpstr>AF05.2.7._A</vt:lpstr>
      <vt:lpstr>AF05.2.7._B</vt:lpstr>
      <vt:lpstr>AF05.2.7._C</vt:lpstr>
      <vt:lpstr>AF05.2.7._D</vt:lpstr>
      <vt:lpstr>AF05.2.7._E</vt:lpstr>
      <vt:lpstr>AF05.3._A</vt:lpstr>
      <vt:lpstr>AF05.3._B</vt:lpstr>
      <vt:lpstr>AF05.3._C</vt:lpstr>
      <vt:lpstr>AF05.3._D</vt:lpstr>
      <vt:lpstr>AF05.3._E</vt:lpstr>
      <vt:lpstr>AF06.1._A</vt:lpstr>
      <vt:lpstr>AF06.1._B</vt:lpstr>
      <vt:lpstr>AF06.1._C</vt:lpstr>
      <vt:lpstr>AF06.1._D</vt:lpstr>
      <vt:lpstr>AF06.1._E</vt:lpstr>
      <vt:lpstr>AF06.1._F</vt:lpstr>
      <vt:lpstr>AF06.1._G</vt:lpstr>
      <vt:lpstr>AF06.1._H</vt:lpstr>
      <vt:lpstr>AF06.1.1._A</vt:lpstr>
      <vt:lpstr>AF06.1.1._B</vt:lpstr>
      <vt:lpstr>AF06.1.1._C</vt:lpstr>
      <vt:lpstr>AF06.1.1._D</vt:lpstr>
      <vt:lpstr>AF06.1.1._E</vt:lpstr>
      <vt:lpstr>AF06.1.1._F</vt:lpstr>
      <vt:lpstr>AF06.1.1._G</vt:lpstr>
      <vt:lpstr>AF06.1.1._H</vt:lpstr>
      <vt:lpstr>AF06.1.2._A</vt:lpstr>
      <vt:lpstr>AF06.1.2._B</vt:lpstr>
      <vt:lpstr>AF06.1.2._C</vt:lpstr>
      <vt:lpstr>AF06.1.2._D</vt:lpstr>
      <vt:lpstr>AF06.1.2._E</vt:lpstr>
      <vt:lpstr>AF06.1.2._F</vt:lpstr>
      <vt:lpstr>AF06.1.2._G</vt:lpstr>
      <vt:lpstr>AF06.1.2._H</vt:lpstr>
      <vt:lpstr>AF06.1.3._A</vt:lpstr>
      <vt:lpstr>AF06.1.3._B</vt:lpstr>
      <vt:lpstr>AF06.1.3._C</vt:lpstr>
      <vt:lpstr>AF06.1.3._D</vt:lpstr>
      <vt:lpstr>AF06.1.3._E</vt:lpstr>
      <vt:lpstr>AF06.1.3._F</vt:lpstr>
      <vt:lpstr>AF06.1.3._G</vt:lpstr>
      <vt:lpstr>AF06.1.3._H</vt:lpstr>
      <vt:lpstr>AF06.2._A</vt:lpstr>
      <vt:lpstr>AF06.2._B</vt:lpstr>
      <vt:lpstr>AF06.2._C</vt:lpstr>
      <vt:lpstr>AF06.2._D</vt:lpstr>
      <vt:lpstr>AF06.2._E</vt:lpstr>
      <vt:lpstr>AF06.2._F</vt:lpstr>
      <vt:lpstr>AF06.2._G</vt:lpstr>
      <vt:lpstr>AF06.2._H</vt:lpstr>
      <vt:lpstr>AF06.2.1._A</vt:lpstr>
      <vt:lpstr>AF06.2.1._B</vt:lpstr>
      <vt:lpstr>AF06.2.1._C</vt:lpstr>
      <vt:lpstr>AF06.2.1._D</vt:lpstr>
      <vt:lpstr>AF06.2.1._E</vt:lpstr>
      <vt:lpstr>AF06.2.1._F</vt:lpstr>
      <vt:lpstr>AF06.2.1._G</vt:lpstr>
      <vt:lpstr>AF06.2.1._H</vt:lpstr>
      <vt:lpstr>AF06.2.2._A</vt:lpstr>
      <vt:lpstr>AF06.2.2._B</vt:lpstr>
      <vt:lpstr>AF06.2.2._C</vt:lpstr>
      <vt:lpstr>AF06.2.2._D</vt:lpstr>
      <vt:lpstr>AF06.2.2._E</vt:lpstr>
      <vt:lpstr>AF06.2.2._F</vt:lpstr>
      <vt:lpstr>AF06.2.2._G</vt:lpstr>
      <vt:lpstr>AF06.2.2._H</vt:lpstr>
      <vt:lpstr>AF06.2.3._A</vt:lpstr>
      <vt:lpstr>AF06.2.3._B</vt:lpstr>
      <vt:lpstr>AF06.2.3._C</vt:lpstr>
      <vt:lpstr>AF06.2.3._D</vt:lpstr>
      <vt:lpstr>AF06.2.3._E</vt:lpstr>
      <vt:lpstr>AF06.2.3._F</vt:lpstr>
      <vt:lpstr>AF06.2.3._G</vt:lpstr>
      <vt:lpstr>AF06.2.3._H</vt:lpstr>
      <vt:lpstr>AF06.3._A</vt:lpstr>
      <vt:lpstr>AF06.3._B</vt:lpstr>
      <vt:lpstr>AF06.3._C</vt:lpstr>
      <vt:lpstr>AF06.3._D</vt:lpstr>
      <vt:lpstr>AF06.3._E</vt:lpstr>
      <vt:lpstr>AF06.3._F</vt:lpstr>
      <vt:lpstr>AF06.3._G</vt:lpstr>
      <vt:lpstr>AF06.3._H</vt:lpstr>
      <vt:lpstr>AF06.3.1._A</vt:lpstr>
      <vt:lpstr>AF06.3.1._B</vt:lpstr>
      <vt:lpstr>AF06.3.1._C</vt:lpstr>
      <vt:lpstr>AF06.3.1._D</vt:lpstr>
      <vt:lpstr>AF06.3.1._E</vt:lpstr>
      <vt:lpstr>AF06.3.1._F</vt:lpstr>
      <vt:lpstr>AF06.3.1._G</vt:lpstr>
      <vt:lpstr>AF06.3.1._H</vt:lpstr>
      <vt:lpstr>AF06.3.2._A</vt:lpstr>
      <vt:lpstr>AF06.3.2._B</vt:lpstr>
      <vt:lpstr>AF06.3.2._C</vt:lpstr>
      <vt:lpstr>AF06.3.2._D</vt:lpstr>
      <vt:lpstr>AF06.3.2._E</vt:lpstr>
      <vt:lpstr>AF06.3.2._F</vt:lpstr>
      <vt:lpstr>AF06.3.2._G</vt:lpstr>
      <vt:lpstr>AF06.3.2._H</vt:lpstr>
      <vt:lpstr>AF06.4._A</vt:lpstr>
      <vt:lpstr>AF06.4._B</vt:lpstr>
      <vt:lpstr>AF06.4._C</vt:lpstr>
      <vt:lpstr>AF06.4._D</vt:lpstr>
      <vt:lpstr>AF06.4._E</vt:lpstr>
      <vt:lpstr>AF06.4._F</vt:lpstr>
      <vt:lpstr>AF06.4._G</vt:lpstr>
      <vt:lpstr>AF06.4._H</vt:lpstr>
      <vt:lpstr>AF06.5._A</vt:lpstr>
      <vt:lpstr>AF06.5._B</vt:lpstr>
      <vt:lpstr>AF06.5._C</vt:lpstr>
      <vt:lpstr>AF06.5._D</vt:lpstr>
      <vt:lpstr>AF06.5._E</vt:lpstr>
      <vt:lpstr>AF06.5._F</vt:lpstr>
      <vt:lpstr>AF06.5._G</vt:lpstr>
      <vt:lpstr>AF06.5._H</vt:lpstr>
      <vt:lpstr>BA02.1._A</vt:lpstr>
      <vt:lpstr>BA02.1.1._A</vt:lpstr>
      <vt:lpstr>BA02.1.2._A</vt:lpstr>
      <vt:lpstr>BA02.10._A</vt:lpstr>
      <vt:lpstr>BA02.2._A</vt:lpstr>
      <vt:lpstr>BA02.2.1._A</vt:lpstr>
      <vt:lpstr>BA02.2.1.1._A</vt:lpstr>
      <vt:lpstr>BA02.2.1.2._A</vt:lpstr>
      <vt:lpstr>BA02.2.1.3._A</vt:lpstr>
      <vt:lpstr>BA02.2.2._A</vt:lpstr>
      <vt:lpstr>BA02.2.2.1._A</vt:lpstr>
      <vt:lpstr>BA02.2.2.2._A</vt:lpstr>
      <vt:lpstr>BA02.2.2.3._A</vt:lpstr>
      <vt:lpstr>BA02.3._A</vt:lpstr>
      <vt:lpstr>BA02.3.1._A</vt:lpstr>
      <vt:lpstr>BA02.3.2._A</vt:lpstr>
      <vt:lpstr>BA02.3.3._A</vt:lpstr>
      <vt:lpstr>BA02.4._A</vt:lpstr>
      <vt:lpstr>BA02.4.1._A</vt:lpstr>
      <vt:lpstr>BA02.4.2._A</vt:lpstr>
      <vt:lpstr>BA02.4.3._A</vt:lpstr>
      <vt:lpstr>BA02.5._A</vt:lpstr>
      <vt:lpstr>BA02.5.1._A</vt:lpstr>
      <vt:lpstr>BA02.5.2._A</vt:lpstr>
      <vt:lpstr>BA02.6._A</vt:lpstr>
      <vt:lpstr>BA02.7._A</vt:lpstr>
      <vt:lpstr>BA02.8._A</vt:lpstr>
      <vt:lpstr>BA02.8.1._A</vt:lpstr>
      <vt:lpstr>BA02.8.2._A</vt:lpstr>
      <vt:lpstr>BA02.9._A</vt:lpstr>
      <vt:lpstr>BA02.9.1._A</vt:lpstr>
      <vt:lpstr>BP02.1._A</vt:lpstr>
      <vt:lpstr>BP02.1.1._A</vt:lpstr>
      <vt:lpstr>BP02.1.1.1._A</vt:lpstr>
      <vt:lpstr>BP02.1.1.2._A</vt:lpstr>
      <vt:lpstr>BP02.1.1.3._A</vt:lpstr>
      <vt:lpstr>BP02.1.2._A</vt:lpstr>
      <vt:lpstr>BP02.1.2.1._A</vt:lpstr>
      <vt:lpstr>BP02.1.2.2._A</vt:lpstr>
      <vt:lpstr>BP02.1.2.3._A</vt:lpstr>
      <vt:lpstr>BP02.10._A</vt:lpstr>
      <vt:lpstr>BP02.10.1._A</vt:lpstr>
      <vt:lpstr>BP02.10.2._A</vt:lpstr>
      <vt:lpstr>BP02.11._A</vt:lpstr>
      <vt:lpstr>BP02.12._A</vt:lpstr>
      <vt:lpstr>BP02.13._A</vt:lpstr>
      <vt:lpstr>BP02.14._A</vt:lpstr>
      <vt:lpstr>BP02.2._A</vt:lpstr>
      <vt:lpstr>BP02.2.1._A</vt:lpstr>
      <vt:lpstr>BP02.2.2._A</vt:lpstr>
      <vt:lpstr>BP02.2.3._A</vt:lpstr>
      <vt:lpstr>BP02.3._A</vt:lpstr>
      <vt:lpstr>BP02.3.1._A</vt:lpstr>
      <vt:lpstr>BP02.3.2._A</vt:lpstr>
      <vt:lpstr>BP02.4._A</vt:lpstr>
      <vt:lpstr>BP02.5._A</vt:lpstr>
      <vt:lpstr>BP02.6._A</vt:lpstr>
      <vt:lpstr>BP02.7._A</vt:lpstr>
      <vt:lpstr>BP02.8._A</vt:lpstr>
      <vt:lpstr>BP02.9._A</vt:lpstr>
      <vt:lpstr>DO02.1._A</vt:lpstr>
      <vt:lpstr>DO02.10._A</vt:lpstr>
      <vt:lpstr>DO02.10.1._A</vt:lpstr>
      <vt:lpstr>DO02.10.2._A</vt:lpstr>
      <vt:lpstr>DO02.10.3._A</vt:lpstr>
      <vt:lpstr>DO02.10.4._A</vt:lpstr>
      <vt:lpstr>DO02.11._A</vt:lpstr>
      <vt:lpstr>DO02.12._A</vt:lpstr>
      <vt:lpstr>DO02.12.1._A</vt:lpstr>
      <vt:lpstr>DO02.13._A</vt:lpstr>
      <vt:lpstr>DO02.14._A</vt:lpstr>
      <vt:lpstr>DO02.14.1._A</vt:lpstr>
      <vt:lpstr>DO02.14.2._A</vt:lpstr>
      <vt:lpstr>DO02.15.1._A</vt:lpstr>
      <vt:lpstr>DO02.15.2._A</vt:lpstr>
      <vt:lpstr>DO02.15.3._A</vt:lpstr>
      <vt:lpstr>DO02.15.4._A</vt:lpstr>
      <vt:lpstr>DO02.15.5._A</vt:lpstr>
      <vt:lpstr>DO02.16.1._A</vt:lpstr>
      <vt:lpstr>DO02.16.2._A</vt:lpstr>
      <vt:lpstr>DO02.16.3._A</vt:lpstr>
      <vt:lpstr>DO02.17.1._A</vt:lpstr>
      <vt:lpstr>DO02.17.2._A</vt:lpstr>
      <vt:lpstr>DO02.17.3._A</vt:lpstr>
      <vt:lpstr>DO02.18._A</vt:lpstr>
      <vt:lpstr>DO02.19._A</vt:lpstr>
      <vt:lpstr>DO02.2._A</vt:lpstr>
      <vt:lpstr>DO02.3._A</vt:lpstr>
      <vt:lpstr>DO02.4._A</vt:lpstr>
      <vt:lpstr>DO02.5._A</vt:lpstr>
      <vt:lpstr>DO02.6._A</vt:lpstr>
      <vt:lpstr>DO02.7._A</vt:lpstr>
      <vt:lpstr>DO02.8._A</vt:lpstr>
      <vt:lpstr>DO02.9._A</vt:lpstr>
      <vt:lpstr>DPW01.1._A</vt:lpstr>
      <vt:lpstr>DPW01.1._AA</vt:lpstr>
      <vt:lpstr>DPW01.1._AB</vt:lpstr>
      <vt:lpstr>DPW01.1._AC</vt:lpstr>
      <vt:lpstr>DPW01.1._AD</vt:lpstr>
      <vt:lpstr>DPW01.1._AE</vt:lpstr>
      <vt:lpstr>DPW01.1._AF</vt:lpstr>
      <vt:lpstr>DPW01.1._AG</vt:lpstr>
      <vt:lpstr>DPW01.1._AH</vt:lpstr>
      <vt:lpstr>DPW01.1._AI</vt:lpstr>
      <vt:lpstr>DPW01.1._AJ</vt:lpstr>
      <vt:lpstr>DPW01.1._B</vt:lpstr>
      <vt:lpstr>DPW01.1._C</vt:lpstr>
      <vt:lpstr>DPW01.1._D</vt:lpstr>
      <vt:lpstr>DPW01.1._E</vt:lpstr>
      <vt:lpstr>DPW01.1._F</vt:lpstr>
      <vt:lpstr>DPW01.1._G</vt:lpstr>
      <vt:lpstr>DPW01.1._H</vt:lpstr>
      <vt:lpstr>DPW01.1._I</vt:lpstr>
      <vt:lpstr>DPW01.1._J</vt:lpstr>
      <vt:lpstr>DPW01.1._K</vt:lpstr>
      <vt:lpstr>DPW01.1._L</vt:lpstr>
      <vt:lpstr>DPW01.1._M</vt:lpstr>
      <vt:lpstr>DPW01.1._N</vt:lpstr>
      <vt:lpstr>DPW01.1._O</vt:lpstr>
      <vt:lpstr>DPW01.1._P</vt:lpstr>
      <vt:lpstr>DPW01.1._R</vt:lpstr>
      <vt:lpstr>DPW01.1._S</vt:lpstr>
      <vt:lpstr>DPW01.1._T</vt:lpstr>
      <vt:lpstr>DPW01.1._U</vt:lpstr>
      <vt:lpstr>DPW01.1._V</vt:lpstr>
      <vt:lpstr>DPW01.1._W</vt:lpstr>
      <vt:lpstr>DPW01.1._X</vt:lpstr>
      <vt:lpstr>DPW01.1._Y</vt:lpstr>
      <vt:lpstr>DPW01.1._Z</vt:lpstr>
      <vt:lpstr>DPW01.1.1._B</vt:lpstr>
      <vt:lpstr>DPW01.1.2._A</vt:lpstr>
      <vt:lpstr>DPW01.1.2._AA</vt:lpstr>
      <vt:lpstr>DPW01.1.2._AB</vt:lpstr>
      <vt:lpstr>DPW01.1.2._AC</vt:lpstr>
      <vt:lpstr>DPW01.1.2._AD</vt:lpstr>
      <vt:lpstr>DPW01.1.2._AE</vt:lpstr>
      <vt:lpstr>DPW01.1.2._AF</vt:lpstr>
      <vt:lpstr>DPW01.1.2._AG</vt:lpstr>
      <vt:lpstr>DPW01.1.2._AH</vt:lpstr>
      <vt:lpstr>DPW01.1.2._AI</vt:lpstr>
      <vt:lpstr>DPW01.1.2._AJ</vt:lpstr>
      <vt:lpstr>DPW01.1.2._B</vt:lpstr>
      <vt:lpstr>DPW01.1.2._C</vt:lpstr>
      <vt:lpstr>DPW01.1.2._D</vt:lpstr>
      <vt:lpstr>DPW01.1.2._E</vt:lpstr>
      <vt:lpstr>DPW01.1.2._F</vt:lpstr>
      <vt:lpstr>DPW01.1.2._G</vt:lpstr>
      <vt:lpstr>DPW01.1.2._H</vt:lpstr>
      <vt:lpstr>DPW01.1.2._I</vt:lpstr>
      <vt:lpstr>DPW01.1.2._J</vt:lpstr>
      <vt:lpstr>DPW01.1.2._K</vt:lpstr>
      <vt:lpstr>DPW01.1.2._L</vt:lpstr>
      <vt:lpstr>DPW01.1.2._M</vt:lpstr>
      <vt:lpstr>DPW01.1.2._N</vt:lpstr>
      <vt:lpstr>DPW01.1.2._O</vt:lpstr>
      <vt:lpstr>DPW01.1.2._P</vt:lpstr>
      <vt:lpstr>DPW01.1.2._R</vt:lpstr>
      <vt:lpstr>DPW01.1.2._S</vt:lpstr>
      <vt:lpstr>DPW01.1.2._T</vt:lpstr>
      <vt:lpstr>DPW01.1.2._U</vt:lpstr>
      <vt:lpstr>DPW01.1.2._V</vt:lpstr>
      <vt:lpstr>DPW01.1.2._W</vt:lpstr>
      <vt:lpstr>DPW01.1.2._X</vt:lpstr>
      <vt:lpstr>DPW01.1.2._Y</vt:lpstr>
      <vt:lpstr>DPW01.1.2._Z</vt:lpstr>
      <vt:lpstr>DPW01.1.3._A</vt:lpstr>
      <vt:lpstr>DPW01.1.3._AA</vt:lpstr>
      <vt:lpstr>DPW01.1.3._AB</vt:lpstr>
      <vt:lpstr>DPW01.1.3._AC</vt:lpstr>
      <vt:lpstr>DPW01.1.3._AD</vt:lpstr>
      <vt:lpstr>DPW01.1.3._AE</vt:lpstr>
      <vt:lpstr>DPW01.1.3._AF</vt:lpstr>
      <vt:lpstr>DPW01.1.3._AG</vt:lpstr>
      <vt:lpstr>DPW01.1.3._AH</vt:lpstr>
      <vt:lpstr>DPW01.1.3._AI</vt:lpstr>
      <vt:lpstr>DPW01.1.3._AJ</vt:lpstr>
      <vt:lpstr>DPW01.1.3._B</vt:lpstr>
      <vt:lpstr>DPW01.1.3._C</vt:lpstr>
      <vt:lpstr>DPW01.1.3._D</vt:lpstr>
      <vt:lpstr>DPW01.1.3._E</vt:lpstr>
      <vt:lpstr>DPW01.1.3._F</vt:lpstr>
      <vt:lpstr>DPW01.1.3._G</vt:lpstr>
      <vt:lpstr>DPW01.1.3._H</vt:lpstr>
      <vt:lpstr>DPW01.1.3._I</vt:lpstr>
      <vt:lpstr>DPW01.1.3._J</vt:lpstr>
      <vt:lpstr>DPW01.1.3._K</vt:lpstr>
      <vt:lpstr>DPW01.1.3._L</vt:lpstr>
      <vt:lpstr>DPW01.1.3._M</vt:lpstr>
      <vt:lpstr>DPW01.1.3._N</vt:lpstr>
      <vt:lpstr>DPW01.1.3._O</vt:lpstr>
      <vt:lpstr>DPW01.1.3._P</vt:lpstr>
      <vt:lpstr>DPW01.1.3._R</vt:lpstr>
      <vt:lpstr>DPW01.1.3._S</vt:lpstr>
      <vt:lpstr>DPW01.1.3._T</vt:lpstr>
      <vt:lpstr>DPW01.1.3._U</vt:lpstr>
      <vt:lpstr>DPW01.1.3._V</vt:lpstr>
      <vt:lpstr>DPW01.1.3._W</vt:lpstr>
      <vt:lpstr>DPW01.1.3._X</vt:lpstr>
      <vt:lpstr>DPW01.1.3._Y</vt:lpstr>
      <vt:lpstr>DPW01.1.3._Z</vt:lpstr>
      <vt:lpstr>DPW01.2._AB</vt:lpstr>
      <vt:lpstr>DPW01.2._AC</vt:lpstr>
      <vt:lpstr>DPW01.2._AF</vt:lpstr>
      <vt:lpstr>DPW01.2._AG</vt:lpstr>
      <vt:lpstr>DPW01.2._AI</vt:lpstr>
      <vt:lpstr>DPW01.2._AJ</vt:lpstr>
      <vt:lpstr>DPW01.2._C</vt:lpstr>
      <vt:lpstr>DPW01.2._D</vt:lpstr>
      <vt:lpstr>DPW01.2._E</vt:lpstr>
      <vt:lpstr>DPW01.2._F</vt:lpstr>
      <vt:lpstr>DPW01.2._G</vt:lpstr>
      <vt:lpstr>DPW01.2._J</vt:lpstr>
      <vt:lpstr>DPW01.2._K</vt:lpstr>
      <vt:lpstr>DPW01.2._M</vt:lpstr>
      <vt:lpstr>DPW01.2._N</vt:lpstr>
      <vt:lpstr>DPW01.2._R</vt:lpstr>
      <vt:lpstr>DPW01.2._S</vt:lpstr>
      <vt:lpstr>DPW01.2._U</vt:lpstr>
      <vt:lpstr>DPW01.2._V</vt:lpstr>
      <vt:lpstr>DPW01.2._Y</vt:lpstr>
      <vt:lpstr>DPW01.2._Z</vt:lpstr>
      <vt:lpstr>DPW01.3._A</vt:lpstr>
      <vt:lpstr>DPW01.3._AA</vt:lpstr>
      <vt:lpstr>DPW01.3._AB</vt:lpstr>
      <vt:lpstr>DPW01.3._AC</vt:lpstr>
      <vt:lpstr>DPW01.3._AD</vt:lpstr>
      <vt:lpstr>DPW01.3._AE</vt:lpstr>
      <vt:lpstr>DPW01.3._AF</vt:lpstr>
      <vt:lpstr>DPW01.3._AG</vt:lpstr>
      <vt:lpstr>DPW01.3._AH</vt:lpstr>
      <vt:lpstr>DPW01.3._AI</vt:lpstr>
      <vt:lpstr>DPW01.3._AJ</vt:lpstr>
      <vt:lpstr>DPW01.3._B</vt:lpstr>
      <vt:lpstr>DPW01.3._C</vt:lpstr>
      <vt:lpstr>DPW01.3._D</vt:lpstr>
      <vt:lpstr>DPW01.3._E</vt:lpstr>
      <vt:lpstr>DPW01.3._F</vt:lpstr>
      <vt:lpstr>DPW01.3._G</vt:lpstr>
      <vt:lpstr>DPW01.3._H</vt:lpstr>
      <vt:lpstr>DPW01.3._I</vt:lpstr>
      <vt:lpstr>DPW01.3._J</vt:lpstr>
      <vt:lpstr>DPW01.3._K</vt:lpstr>
      <vt:lpstr>DPW01.3._L</vt:lpstr>
      <vt:lpstr>DPW01.3._M</vt:lpstr>
      <vt:lpstr>DPW01.3._N</vt:lpstr>
      <vt:lpstr>DPW01.3._O</vt:lpstr>
      <vt:lpstr>DPW01.3._P</vt:lpstr>
      <vt:lpstr>DPW01.3._R</vt:lpstr>
      <vt:lpstr>DPW01.3._S</vt:lpstr>
      <vt:lpstr>DPW01.3._T</vt:lpstr>
      <vt:lpstr>DPW01.3._U</vt:lpstr>
      <vt:lpstr>DPW01.3._V</vt:lpstr>
      <vt:lpstr>DPW01.3._W</vt:lpstr>
      <vt:lpstr>DPW01.3._X</vt:lpstr>
      <vt:lpstr>DPW01.3._Y</vt:lpstr>
      <vt:lpstr>DPW01.3._Z</vt:lpstr>
      <vt:lpstr>FS01.1._A</vt:lpstr>
      <vt:lpstr>FS01.1.1._A</vt:lpstr>
      <vt:lpstr>FS01.2._A</vt:lpstr>
      <vt:lpstr>FS01.3._A</vt:lpstr>
      <vt:lpstr>FS01.4._A</vt:lpstr>
      <vt:lpstr>FS01.5._A</vt:lpstr>
      <vt:lpstr>FS01.6._A</vt:lpstr>
      <vt:lpstr>FW02.1._A</vt:lpstr>
      <vt:lpstr>FW02.1._B</vt:lpstr>
      <vt:lpstr>FW02.1._C</vt:lpstr>
      <vt:lpstr>FW02.2._A</vt:lpstr>
      <vt:lpstr>FW02.2._B</vt:lpstr>
      <vt:lpstr>FW02.2._C</vt:lpstr>
      <vt:lpstr>FW02.3._A</vt:lpstr>
      <vt:lpstr>FW02.3._B</vt:lpstr>
      <vt:lpstr>FW02.3._C</vt:lpstr>
      <vt:lpstr>FW02.4._A</vt:lpstr>
      <vt:lpstr>FW02.4._B</vt:lpstr>
      <vt:lpstr>FW02.4._C</vt:lpstr>
      <vt:lpstr>FW02.5._A</vt:lpstr>
      <vt:lpstr>FW02.5._B</vt:lpstr>
      <vt:lpstr>FW02.5._C</vt:lpstr>
      <vt:lpstr>FW02.6._A</vt:lpstr>
      <vt:lpstr>FW02.6._B</vt:lpstr>
      <vt:lpstr>FW02.6._C</vt:lpstr>
      <vt:lpstr>FW02.7._A</vt:lpstr>
      <vt:lpstr>FW02.7._B</vt:lpstr>
      <vt:lpstr>FW02.7._C</vt:lpstr>
      <vt:lpstr>FW02.8._A</vt:lpstr>
      <vt:lpstr>FW02.8._B</vt:lpstr>
      <vt:lpstr>FW02.8._C</vt:lpstr>
      <vt:lpstr>FWW01.1._A</vt:lpstr>
      <vt:lpstr>FWW01.1.1._A</vt:lpstr>
      <vt:lpstr>FWW01.1.1.1._A</vt:lpstr>
      <vt:lpstr>FWW01.1.1.2._A</vt:lpstr>
      <vt:lpstr>FWW01.1.2._A</vt:lpstr>
      <vt:lpstr>FWW01.1.2.1._A</vt:lpstr>
      <vt:lpstr>FWW01.1.2.2._A</vt:lpstr>
      <vt:lpstr>FWW01.10._A</vt:lpstr>
      <vt:lpstr>FWW01.10.1._A</vt:lpstr>
      <vt:lpstr>FWW01.11._A</vt:lpstr>
      <vt:lpstr>FWW01.12._A</vt:lpstr>
      <vt:lpstr>FWW01.13._A</vt:lpstr>
      <vt:lpstr>FWW01.14._A</vt:lpstr>
      <vt:lpstr>FWW01.15._A</vt:lpstr>
      <vt:lpstr>FWW01.16._A</vt:lpstr>
      <vt:lpstr>FWW01.17._A</vt:lpstr>
      <vt:lpstr>FWW01.18._A</vt:lpstr>
      <vt:lpstr>FWW01.19._A</vt:lpstr>
      <vt:lpstr>FWW01.2._A</vt:lpstr>
      <vt:lpstr>FWW01.2.1._A</vt:lpstr>
      <vt:lpstr>FWW01.2.2._A</vt:lpstr>
      <vt:lpstr>FWW01.2.3._A</vt:lpstr>
      <vt:lpstr>FWW01.20._A</vt:lpstr>
      <vt:lpstr>FWW01.21._A</vt:lpstr>
      <vt:lpstr>FWW01.22._A</vt:lpstr>
      <vt:lpstr>FWW01.23._A</vt:lpstr>
      <vt:lpstr>FWW01.24._A</vt:lpstr>
      <vt:lpstr>FWW01.3._A</vt:lpstr>
      <vt:lpstr>FWW01.3.1._A</vt:lpstr>
      <vt:lpstr>FWW01.4._A</vt:lpstr>
      <vt:lpstr>FWW01.5._A</vt:lpstr>
      <vt:lpstr>FWW01.6._A</vt:lpstr>
      <vt:lpstr>FWW01.7._A</vt:lpstr>
      <vt:lpstr>FWW01.8._A</vt:lpstr>
      <vt:lpstr>FWW01.9._A</vt:lpstr>
      <vt:lpstr>FWW01.9.1._A</vt:lpstr>
      <vt:lpstr>GAP01.1._A</vt:lpstr>
      <vt:lpstr>GAP01.1.1._A</vt:lpstr>
      <vt:lpstr>GAP01.1.2._A</vt:lpstr>
      <vt:lpstr>GAP01.2._A</vt:lpstr>
      <vt:lpstr>GAP01.2.1._A</vt:lpstr>
      <vt:lpstr>GAP01.2.2._A</vt:lpstr>
      <vt:lpstr>GAP01.2.3._A</vt:lpstr>
      <vt:lpstr>GAP01.2.4._A</vt:lpstr>
      <vt:lpstr>GAP01.3._A</vt:lpstr>
      <vt:lpstr>IK02A.1._B</vt:lpstr>
      <vt:lpstr>IK02A.10._A</vt:lpstr>
      <vt:lpstr>IK02A.10._B</vt:lpstr>
      <vt:lpstr>IK02A.10.1._A</vt:lpstr>
      <vt:lpstr>IK02A.10.1._B</vt:lpstr>
      <vt:lpstr>IK02A.11._A</vt:lpstr>
      <vt:lpstr>IK02A.11._B</vt:lpstr>
      <vt:lpstr>IK02A.12._A</vt:lpstr>
      <vt:lpstr>IK02A.12._B</vt:lpstr>
      <vt:lpstr>IK02A.13._A</vt:lpstr>
      <vt:lpstr>IK02A.13._B</vt:lpstr>
      <vt:lpstr>IK02A.14._A</vt:lpstr>
      <vt:lpstr>IK02A.14._B</vt:lpstr>
      <vt:lpstr>IK02A.15._A</vt:lpstr>
      <vt:lpstr>IK02A.15._B</vt:lpstr>
      <vt:lpstr>IK02A.16._A</vt:lpstr>
      <vt:lpstr>IK02A.16._B</vt:lpstr>
      <vt:lpstr>IK02A.17._A</vt:lpstr>
      <vt:lpstr>IK02A.17._B</vt:lpstr>
      <vt:lpstr>IK02A.18._A</vt:lpstr>
      <vt:lpstr>IK02A.18._B</vt:lpstr>
      <vt:lpstr>IK02A.19._A</vt:lpstr>
      <vt:lpstr>IK02A.19._B</vt:lpstr>
      <vt:lpstr>IK02A.19.1._A</vt:lpstr>
      <vt:lpstr>IK02A.19.1._B</vt:lpstr>
      <vt:lpstr>IK02A.2._B</vt:lpstr>
      <vt:lpstr>IK02A.20._B</vt:lpstr>
      <vt:lpstr>IK02A.20.1._B</vt:lpstr>
      <vt:lpstr>IK02A.21._B</vt:lpstr>
      <vt:lpstr>IK02A.3._B</vt:lpstr>
      <vt:lpstr>IK02A.4._A</vt:lpstr>
      <vt:lpstr>IK02A.4._B</vt:lpstr>
      <vt:lpstr>IK02A.5._A</vt:lpstr>
      <vt:lpstr>IK02A.5._B</vt:lpstr>
      <vt:lpstr>IK02A.5.1._A</vt:lpstr>
      <vt:lpstr>IK02A.5.1._B</vt:lpstr>
      <vt:lpstr>IK02A.6._A</vt:lpstr>
      <vt:lpstr>IK02A.6._B</vt:lpstr>
      <vt:lpstr>IK02A.6.1._A</vt:lpstr>
      <vt:lpstr>IK02A.6.1._B</vt:lpstr>
      <vt:lpstr>IK02A.6.2._A</vt:lpstr>
      <vt:lpstr>IK02A.6.2._B</vt:lpstr>
      <vt:lpstr>IK02A.7._A</vt:lpstr>
      <vt:lpstr>IK02A.7._B</vt:lpstr>
      <vt:lpstr>IK02A.8._A</vt:lpstr>
      <vt:lpstr>IK02A.8._B</vt:lpstr>
      <vt:lpstr>IK02A.9._A</vt:lpstr>
      <vt:lpstr>IK02A.9._B</vt:lpstr>
      <vt:lpstr>IK02A.9.1._A</vt:lpstr>
      <vt:lpstr>IK02A.9.1._B</vt:lpstr>
      <vt:lpstr>IK02A.9.2._A</vt:lpstr>
      <vt:lpstr>IK02A.9.2._B</vt:lpstr>
      <vt:lpstr>IK02A.9.3._A</vt:lpstr>
      <vt:lpstr>IK02A.9.3._B</vt:lpstr>
      <vt:lpstr>NKIP01.1._A</vt:lpstr>
      <vt:lpstr>NKIP01.1._B</vt:lpstr>
      <vt:lpstr>NKIP01.1._C</vt:lpstr>
      <vt:lpstr>NKIP01.1._D</vt:lpstr>
      <vt:lpstr>NKIP01.1._E</vt:lpstr>
      <vt:lpstr>NKIP01.1._F</vt:lpstr>
      <vt:lpstr>NKIP01.1._G</vt:lpstr>
      <vt:lpstr>NKIP01.1._H</vt:lpstr>
      <vt:lpstr>NKIP01.1._I</vt:lpstr>
      <vt:lpstr>NKIP01.1._J</vt:lpstr>
      <vt:lpstr>NKIP01.1._K</vt:lpstr>
      <vt:lpstr>NKIP01.1._L</vt:lpstr>
      <vt:lpstr>NKIP01.1._M</vt:lpstr>
      <vt:lpstr>NKIP01.1._N</vt:lpstr>
      <vt:lpstr>NKIP01.1._O</vt:lpstr>
      <vt:lpstr>NKIP01.1._P</vt:lpstr>
      <vt:lpstr>NKIP01.1._R</vt:lpstr>
      <vt:lpstr>NKIP01.1._S</vt:lpstr>
      <vt:lpstr>NKIP01.1._T</vt:lpstr>
      <vt:lpstr>NKIP01.1._U</vt:lpstr>
      <vt:lpstr>NKIP01.1._V</vt:lpstr>
      <vt:lpstr>NKIP01.2._A</vt:lpstr>
      <vt:lpstr>NKIP01.2._B</vt:lpstr>
      <vt:lpstr>NKIP01.2._C</vt:lpstr>
      <vt:lpstr>NKIP01.2._D</vt:lpstr>
      <vt:lpstr>NKIP01.2._E</vt:lpstr>
      <vt:lpstr>NKIP01.2._F</vt:lpstr>
      <vt:lpstr>NKIP01.2._G</vt:lpstr>
      <vt:lpstr>NKIP01.2._H</vt:lpstr>
      <vt:lpstr>NKIP01.2._I</vt:lpstr>
      <vt:lpstr>NKIP01.2._J</vt:lpstr>
      <vt:lpstr>NKIP01.2._K</vt:lpstr>
      <vt:lpstr>NKIP01.2._L</vt:lpstr>
      <vt:lpstr>NKIP01.2._M</vt:lpstr>
      <vt:lpstr>NKIP01.2._N</vt:lpstr>
      <vt:lpstr>NKIP01.2._O</vt:lpstr>
      <vt:lpstr>NKIP01.2._P</vt:lpstr>
      <vt:lpstr>NKIP01.2._R</vt:lpstr>
      <vt:lpstr>NKIP01.2._S</vt:lpstr>
      <vt:lpstr>NKIP01.2._T</vt:lpstr>
      <vt:lpstr>NKIP01.2._U</vt:lpstr>
      <vt:lpstr>NKIP01.2._V</vt:lpstr>
      <vt:lpstr>NKIP01.3._A</vt:lpstr>
      <vt:lpstr>NKIP01.3._B</vt:lpstr>
      <vt:lpstr>NKIP01.3._C</vt:lpstr>
      <vt:lpstr>NKIP01.3._D</vt:lpstr>
      <vt:lpstr>NKIP01.3._E</vt:lpstr>
      <vt:lpstr>NKIP01.3._F</vt:lpstr>
      <vt:lpstr>NKIP01.3._G</vt:lpstr>
      <vt:lpstr>NKIP01.3._H</vt:lpstr>
      <vt:lpstr>NKIP01.3._I</vt:lpstr>
      <vt:lpstr>NKIP01.3._J</vt:lpstr>
      <vt:lpstr>NKIP01.3._K</vt:lpstr>
      <vt:lpstr>NKIP01.3._L</vt:lpstr>
      <vt:lpstr>NKIP01.3._M</vt:lpstr>
      <vt:lpstr>NKIP01.3._N</vt:lpstr>
      <vt:lpstr>NKIP01.3._O</vt:lpstr>
      <vt:lpstr>NKIP01.3._P</vt:lpstr>
      <vt:lpstr>NKIP01.3._R</vt:lpstr>
      <vt:lpstr>NKIP01.3._S</vt:lpstr>
      <vt:lpstr>NKIP01.3._T</vt:lpstr>
      <vt:lpstr>NKIP01.3._U</vt:lpstr>
      <vt:lpstr>NKIP01.3._V</vt:lpstr>
      <vt:lpstr>NKIP01.4._A</vt:lpstr>
      <vt:lpstr>NKIP01.4._B</vt:lpstr>
      <vt:lpstr>NKIP01.4._C</vt:lpstr>
      <vt:lpstr>NKIP01.4._D</vt:lpstr>
      <vt:lpstr>NKIP01.4._E</vt:lpstr>
      <vt:lpstr>NKIP01.4._F</vt:lpstr>
      <vt:lpstr>NKIP01.4._G</vt:lpstr>
      <vt:lpstr>NKIP01.4._H</vt:lpstr>
      <vt:lpstr>NKIP01.4._I</vt:lpstr>
      <vt:lpstr>NKIP01.4._J</vt:lpstr>
      <vt:lpstr>NKIP01.4._K</vt:lpstr>
      <vt:lpstr>NKIP01.4._L</vt:lpstr>
      <vt:lpstr>NKIP01.4._M</vt:lpstr>
      <vt:lpstr>NKIP01.4._N</vt:lpstr>
      <vt:lpstr>NKIP01.4._O</vt:lpstr>
      <vt:lpstr>NKIP01.4._P</vt:lpstr>
      <vt:lpstr>NKIP01.4._R</vt:lpstr>
      <vt:lpstr>NKIP01.4._S</vt:lpstr>
      <vt:lpstr>NKIP01.4._T</vt:lpstr>
      <vt:lpstr>NKIP01.4._U</vt:lpstr>
      <vt:lpstr>NKIP01.4._V</vt:lpstr>
      <vt:lpstr>NKIP01.5._A</vt:lpstr>
      <vt:lpstr>NKIP01.5._B</vt:lpstr>
      <vt:lpstr>NKIP01.5._C</vt:lpstr>
      <vt:lpstr>NKIP01.5._D</vt:lpstr>
      <vt:lpstr>NKIP01.5._E</vt:lpstr>
      <vt:lpstr>NKIP01.5._F</vt:lpstr>
      <vt:lpstr>NKIP01.5._G</vt:lpstr>
      <vt:lpstr>NKIP01.5._H</vt:lpstr>
      <vt:lpstr>NKIP01.5._I</vt:lpstr>
      <vt:lpstr>NKIP01.5._J</vt:lpstr>
      <vt:lpstr>NKIP01.5._K</vt:lpstr>
      <vt:lpstr>NKIP01.5._L</vt:lpstr>
      <vt:lpstr>NKIP01.5._M</vt:lpstr>
      <vt:lpstr>NKIP01.5._N</vt:lpstr>
      <vt:lpstr>NKIP01.5._O</vt:lpstr>
      <vt:lpstr>NKIP01.5._P</vt:lpstr>
      <vt:lpstr>NKIP01.5._R</vt:lpstr>
      <vt:lpstr>NKIP01.5._S</vt:lpstr>
      <vt:lpstr>NKIP01.5._T</vt:lpstr>
      <vt:lpstr>NKIP01.5._U</vt:lpstr>
      <vt:lpstr>NKIP01.5._V</vt:lpstr>
      <vt:lpstr>NKIP01.6._A</vt:lpstr>
      <vt:lpstr>NKIP01.6._B</vt:lpstr>
      <vt:lpstr>NKIP01.6._C</vt:lpstr>
      <vt:lpstr>NKIP01.6._D</vt:lpstr>
      <vt:lpstr>NKIP01.6._E</vt:lpstr>
      <vt:lpstr>NKIP01.6._F</vt:lpstr>
      <vt:lpstr>NKIP01.6._G</vt:lpstr>
      <vt:lpstr>NKIP01.6._H</vt:lpstr>
      <vt:lpstr>NKIP01.6._I</vt:lpstr>
      <vt:lpstr>NKIP01.6._J</vt:lpstr>
      <vt:lpstr>NKIP01.6._K</vt:lpstr>
      <vt:lpstr>NKIP01.6._L</vt:lpstr>
      <vt:lpstr>NKIP01.6._M</vt:lpstr>
      <vt:lpstr>NKIP01.6._N</vt:lpstr>
      <vt:lpstr>NKIP01.6._O</vt:lpstr>
      <vt:lpstr>NKIP01.6._P</vt:lpstr>
      <vt:lpstr>NKIP01.6._R</vt:lpstr>
      <vt:lpstr>NKIP01.6._S</vt:lpstr>
      <vt:lpstr>NKIP01.6._T</vt:lpstr>
      <vt:lpstr>NKIP01.6._U</vt:lpstr>
      <vt:lpstr>NKIP01.6._V</vt:lpstr>
      <vt:lpstr>NKIP01.7._A</vt:lpstr>
      <vt:lpstr>NKIP01.7._B</vt:lpstr>
      <vt:lpstr>NKIP01.7._C</vt:lpstr>
      <vt:lpstr>NKIP01.7._D</vt:lpstr>
      <vt:lpstr>NKIP01.7._E</vt:lpstr>
      <vt:lpstr>NKIP01.7._F</vt:lpstr>
      <vt:lpstr>NKIP01.7._G</vt:lpstr>
      <vt:lpstr>NKIP01.7._H</vt:lpstr>
      <vt:lpstr>NKIP01.7._I</vt:lpstr>
      <vt:lpstr>NKIP01.7._J</vt:lpstr>
      <vt:lpstr>NKIP01.7._K</vt:lpstr>
      <vt:lpstr>NKIP01.7._L</vt:lpstr>
      <vt:lpstr>NKIP01.7._M</vt:lpstr>
      <vt:lpstr>NKIP01.7._N</vt:lpstr>
      <vt:lpstr>NKIP01.7._O</vt:lpstr>
      <vt:lpstr>NKIP01.7._P</vt:lpstr>
      <vt:lpstr>NKIP01.7._R</vt:lpstr>
      <vt:lpstr>NKIP01.7._S</vt:lpstr>
      <vt:lpstr>NKIP01.7._T</vt:lpstr>
      <vt:lpstr>NKIP01.7._U</vt:lpstr>
      <vt:lpstr>NKIP01.7._V</vt:lpstr>
      <vt:lpstr>NKIP01.8._A</vt:lpstr>
      <vt:lpstr>NKIP01.8._B</vt:lpstr>
      <vt:lpstr>NKIP01.8._C</vt:lpstr>
      <vt:lpstr>NKIP01.8._D</vt:lpstr>
      <vt:lpstr>NKIP01.8._E</vt:lpstr>
      <vt:lpstr>NKIP01.8._F</vt:lpstr>
      <vt:lpstr>NKIP01.8._G</vt:lpstr>
      <vt:lpstr>NKIP01.8._H</vt:lpstr>
      <vt:lpstr>NKIP01.8._I</vt:lpstr>
      <vt:lpstr>NKIP01.8._J</vt:lpstr>
      <vt:lpstr>NKIP01.8._K</vt:lpstr>
      <vt:lpstr>NKIP01.8._L</vt:lpstr>
      <vt:lpstr>NKIP01.8._M</vt:lpstr>
      <vt:lpstr>NKIP01.8._N</vt:lpstr>
      <vt:lpstr>NKIP01.8._O</vt:lpstr>
      <vt:lpstr>NKIP01.8._P</vt:lpstr>
      <vt:lpstr>NKIP01.8._R</vt:lpstr>
      <vt:lpstr>NKIP01.8._S</vt:lpstr>
      <vt:lpstr>NKIP01.8._T</vt:lpstr>
      <vt:lpstr>NKIP01.8._U</vt:lpstr>
      <vt:lpstr>NKIP01.8._V</vt:lpstr>
      <vt:lpstr>NKIP02.1._A</vt:lpstr>
      <vt:lpstr>NKIP02.1._B</vt:lpstr>
      <vt:lpstr>NKIP02.1._C</vt:lpstr>
      <vt:lpstr>NKIP02.1._D</vt:lpstr>
      <vt:lpstr>NKIP02.1._E</vt:lpstr>
      <vt:lpstr>NKIP02.1._F</vt:lpstr>
      <vt:lpstr>NKIP02.1._G</vt:lpstr>
      <vt:lpstr>NKIP02.1._H</vt:lpstr>
      <vt:lpstr>NKIP02.1._I</vt:lpstr>
      <vt:lpstr>NKIP02.1._J</vt:lpstr>
      <vt:lpstr>NKIP02.1._K</vt:lpstr>
      <vt:lpstr>NKIP02.1._L</vt:lpstr>
      <vt:lpstr>NKIP02.1._M</vt:lpstr>
      <vt:lpstr>NKIP02.1._N</vt:lpstr>
      <vt:lpstr>NKIP02.1._O</vt:lpstr>
      <vt:lpstr>NKIP02.1._P</vt:lpstr>
      <vt:lpstr>NKIP02.1._R</vt:lpstr>
      <vt:lpstr>NKIP02.1._S</vt:lpstr>
      <vt:lpstr>NKIP02.1._T</vt:lpstr>
      <vt:lpstr>NKIP02.1._U</vt:lpstr>
      <vt:lpstr>NKIP02.1._V</vt:lpstr>
      <vt:lpstr>NKIP02.2._A</vt:lpstr>
      <vt:lpstr>NKIP02.2._B</vt:lpstr>
      <vt:lpstr>NKIP02.2._C</vt:lpstr>
      <vt:lpstr>NKIP02.2._D</vt:lpstr>
      <vt:lpstr>NKIP02.2._E</vt:lpstr>
      <vt:lpstr>NKIP02.2._F</vt:lpstr>
      <vt:lpstr>NKIP02.2._G</vt:lpstr>
      <vt:lpstr>NKIP02.2._H</vt:lpstr>
      <vt:lpstr>NKIP02.2._I</vt:lpstr>
      <vt:lpstr>NKIP02.2._J</vt:lpstr>
      <vt:lpstr>NKIP02.2._K</vt:lpstr>
      <vt:lpstr>NKIP02.2._L</vt:lpstr>
      <vt:lpstr>NKIP02.2._M</vt:lpstr>
      <vt:lpstr>NKIP02.2._N</vt:lpstr>
      <vt:lpstr>NKIP02.2._O</vt:lpstr>
      <vt:lpstr>NKIP02.2._P</vt:lpstr>
      <vt:lpstr>NKIP02.2._R</vt:lpstr>
      <vt:lpstr>NKIP02.2._S</vt:lpstr>
      <vt:lpstr>NKIP02.2._T</vt:lpstr>
      <vt:lpstr>NKIP02.2._U</vt:lpstr>
      <vt:lpstr>NKIP02.2._V</vt:lpstr>
      <vt:lpstr>NKIP02.3._A</vt:lpstr>
      <vt:lpstr>NKIP02.3._B</vt:lpstr>
      <vt:lpstr>NKIP02.3._C</vt:lpstr>
      <vt:lpstr>NKIP02.3._D</vt:lpstr>
      <vt:lpstr>NKIP02.3._E</vt:lpstr>
      <vt:lpstr>NKIP02.3._F</vt:lpstr>
      <vt:lpstr>NKIP02.3._G</vt:lpstr>
      <vt:lpstr>NKIP02.3._H</vt:lpstr>
      <vt:lpstr>NKIP02.3._I</vt:lpstr>
      <vt:lpstr>NKIP02.3._J</vt:lpstr>
      <vt:lpstr>NKIP02.3._K</vt:lpstr>
      <vt:lpstr>NKIP02.3._L</vt:lpstr>
      <vt:lpstr>NKIP02.3._M</vt:lpstr>
      <vt:lpstr>NKIP02.3._N</vt:lpstr>
      <vt:lpstr>NKIP02.3._O</vt:lpstr>
      <vt:lpstr>NKIP02.3._P</vt:lpstr>
      <vt:lpstr>NKIP02.3._R</vt:lpstr>
      <vt:lpstr>NKIP02.3._S</vt:lpstr>
      <vt:lpstr>NKIP02.3._T</vt:lpstr>
      <vt:lpstr>NKIP02.3._U</vt:lpstr>
      <vt:lpstr>NKIP02.3._V</vt:lpstr>
      <vt:lpstr>NKIP02.3.1._A</vt:lpstr>
      <vt:lpstr>NKIP02.3.1._B</vt:lpstr>
      <vt:lpstr>NKIP02.3.1._C</vt:lpstr>
      <vt:lpstr>NKIP02.3.1._D</vt:lpstr>
      <vt:lpstr>NKIP02.3.1._E</vt:lpstr>
      <vt:lpstr>NKIP02.3.1._F</vt:lpstr>
      <vt:lpstr>NKIP02.3.1._G</vt:lpstr>
      <vt:lpstr>NKIP02.3.1._H</vt:lpstr>
      <vt:lpstr>NKIP02.3.1._I</vt:lpstr>
      <vt:lpstr>NKIP02.3.1._J</vt:lpstr>
      <vt:lpstr>NKIP02.3.1._K</vt:lpstr>
      <vt:lpstr>NKIP02.3.1._L</vt:lpstr>
      <vt:lpstr>NKIP02.3.1._M</vt:lpstr>
      <vt:lpstr>NKIP02.3.1._N</vt:lpstr>
      <vt:lpstr>NKIP02.3.1._O</vt:lpstr>
      <vt:lpstr>NKIP02.3.1._P</vt:lpstr>
      <vt:lpstr>NKIP02.3.1._R</vt:lpstr>
      <vt:lpstr>NKIP02.3.1._S</vt:lpstr>
      <vt:lpstr>NKIP02.3.1._T</vt:lpstr>
      <vt:lpstr>NKIP02.3.1._U</vt:lpstr>
      <vt:lpstr>NKIP02.3.1._V</vt:lpstr>
      <vt:lpstr>NKIP02.4._A</vt:lpstr>
      <vt:lpstr>NKIP02.4._B</vt:lpstr>
      <vt:lpstr>NKIP02.4._C</vt:lpstr>
      <vt:lpstr>NKIP02.4._D</vt:lpstr>
      <vt:lpstr>NKIP02.4._E</vt:lpstr>
      <vt:lpstr>NKIP02.4._F</vt:lpstr>
      <vt:lpstr>NKIP02.4._G</vt:lpstr>
      <vt:lpstr>NKIP02.4._H</vt:lpstr>
      <vt:lpstr>NKIP02.4._I</vt:lpstr>
      <vt:lpstr>NKIP02.4._J</vt:lpstr>
      <vt:lpstr>NKIP02.4._K</vt:lpstr>
      <vt:lpstr>NKIP02.4._L</vt:lpstr>
      <vt:lpstr>NKIP02.4._M</vt:lpstr>
      <vt:lpstr>NKIP02.4._N</vt:lpstr>
      <vt:lpstr>NKIP02.4._O</vt:lpstr>
      <vt:lpstr>NKIP02.4._P</vt:lpstr>
      <vt:lpstr>NKIP02.4._R</vt:lpstr>
      <vt:lpstr>NKIP02.4._S</vt:lpstr>
      <vt:lpstr>NKIP02.4._T</vt:lpstr>
      <vt:lpstr>NKIP02.4._U</vt:lpstr>
      <vt:lpstr>NKIP02.4._V</vt:lpstr>
      <vt:lpstr>NKIP02.5._A</vt:lpstr>
      <vt:lpstr>NKIP02.5._B</vt:lpstr>
      <vt:lpstr>NKIP02.5._C</vt:lpstr>
      <vt:lpstr>NKIP02.5._D</vt:lpstr>
      <vt:lpstr>NKIP02.5._E</vt:lpstr>
      <vt:lpstr>NKIP02.5._F</vt:lpstr>
      <vt:lpstr>NKIP02.5._G</vt:lpstr>
      <vt:lpstr>NKIP02.5._H</vt:lpstr>
      <vt:lpstr>NKIP02.5._I</vt:lpstr>
      <vt:lpstr>NKIP02.5._J</vt:lpstr>
      <vt:lpstr>NKIP02.5._K</vt:lpstr>
      <vt:lpstr>NKIP02.5._L</vt:lpstr>
      <vt:lpstr>NKIP02.5._M</vt:lpstr>
      <vt:lpstr>NKIP02.5._N</vt:lpstr>
      <vt:lpstr>NKIP02.5._O</vt:lpstr>
      <vt:lpstr>NKIP02.5._P</vt:lpstr>
      <vt:lpstr>NKIP02.5._R</vt:lpstr>
      <vt:lpstr>NKIP02.5._S</vt:lpstr>
      <vt:lpstr>NKIP02.5._T</vt:lpstr>
      <vt:lpstr>NKIP02.5._U</vt:lpstr>
      <vt:lpstr>NKIP02.5._V</vt:lpstr>
      <vt:lpstr>NKIP02.6._A</vt:lpstr>
      <vt:lpstr>NKIP02.6._B</vt:lpstr>
      <vt:lpstr>NKIP02.6._C</vt:lpstr>
      <vt:lpstr>NKIP02.6._D</vt:lpstr>
      <vt:lpstr>NKIP02.6._E</vt:lpstr>
      <vt:lpstr>NKIP02.6._F</vt:lpstr>
      <vt:lpstr>NKIP02.6._G</vt:lpstr>
      <vt:lpstr>NKIP02.6._H</vt:lpstr>
      <vt:lpstr>NKIP02.6._I</vt:lpstr>
      <vt:lpstr>NKIP02.6._J</vt:lpstr>
      <vt:lpstr>NKIP02.6._K</vt:lpstr>
      <vt:lpstr>NKIP02.6._L</vt:lpstr>
      <vt:lpstr>NKIP02.6._M</vt:lpstr>
      <vt:lpstr>NKIP02.6._N</vt:lpstr>
      <vt:lpstr>NKIP02.6._O</vt:lpstr>
      <vt:lpstr>NKIP02.6._P</vt:lpstr>
      <vt:lpstr>NKIP02.6._R</vt:lpstr>
      <vt:lpstr>NKIP02.6._S</vt:lpstr>
      <vt:lpstr>NKIP02.6._T</vt:lpstr>
      <vt:lpstr>NKIP02.6._U</vt:lpstr>
      <vt:lpstr>NKIP02.6._V</vt:lpstr>
      <vt:lpstr>NKIP02.7._A</vt:lpstr>
      <vt:lpstr>NKIP02.7._B</vt:lpstr>
      <vt:lpstr>NKIP02.7._C</vt:lpstr>
      <vt:lpstr>NKIP02.7._D</vt:lpstr>
      <vt:lpstr>NKIP02.7._E</vt:lpstr>
      <vt:lpstr>NKIP02.7._F</vt:lpstr>
      <vt:lpstr>NKIP02.7._G</vt:lpstr>
      <vt:lpstr>NKIP02.7._H</vt:lpstr>
      <vt:lpstr>NKIP02.7._I</vt:lpstr>
      <vt:lpstr>NKIP02.7._J</vt:lpstr>
      <vt:lpstr>NKIP02.7._K</vt:lpstr>
      <vt:lpstr>NKIP02.7._L</vt:lpstr>
      <vt:lpstr>NKIP02.7._M</vt:lpstr>
      <vt:lpstr>NKIP02.7._N</vt:lpstr>
      <vt:lpstr>NKIP02.7._O</vt:lpstr>
      <vt:lpstr>NKIP02.7._P</vt:lpstr>
      <vt:lpstr>NKIP02.7._R</vt:lpstr>
      <vt:lpstr>NKIP02.7._S</vt:lpstr>
      <vt:lpstr>NKIP02.7._T</vt:lpstr>
      <vt:lpstr>NKIP02.7._U</vt:lpstr>
      <vt:lpstr>NKIP02.7._V</vt:lpstr>
      <vt:lpstr>NKIP03.1._A</vt:lpstr>
      <vt:lpstr>NKIP03.1._AA</vt:lpstr>
      <vt:lpstr>NKIP03.1._B</vt:lpstr>
      <vt:lpstr>NKIP03.1._C</vt:lpstr>
      <vt:lpstr>NKIP03.1._CC</vt:lpstr>
      <vt:lpstr>NKIP03.1._D</vt:lpstr>
      <vt:lpstr>NKIP03.1._E</vt:lpstr>
      <vt:lpstr>NKIP03.1._EE</vt:lpstr>
      <vt:lpstr>NKIP03.1._F</vt:lpstr>
      <vt:lpstr>NKIP03.1._G</vt:lpstr>
      <vt:lpstr>NKIP03.1._H</vt:lpstr>
      <vt:lpstr>NKIP03.1._I</vt:lpstr>
      <vt:lpstr>NKIP03.1._J</vt:lpstr>
      <vt:lpstr>NKIP03.1._K</vt:lpstr>
      <vt:lpstr>NKIP03.1._L</vt:lpstr>
      <vt:lpstr>NKIP03.1._M</vt:lpstr>
      <vt:lpstr>NKIP03.1._N</vt:lpstr>
      <vt:lpstr>NKIP03.1._O</vt:lpstr>
      <vt:lpstr>NKIP03.1._P</vt:lpstr>
      <vt:lpstr>NKIP03.1._Q</vt:lpstr>
      <vt:lpstr>NKIP03.1._R</vt:lpstr>
      <vt:lpstr>NKIP03.2._A</vt:lpstr>
      <vt:lpstr>NKIP03.2._AA</vt:lpstr>
      <vt:lpstr>NKIP03.2._B</vt:lpstr>
      <vt:lpstr>NKIP03.2._C</vt:lpstr>
      <vt:lpstr>NKIP03.2._CC</vt:lpstr>
      <vt:lpstr>NKIP03.2._D</vt:lpstr>
      <vt:lpstr>NKIP03.2._E</vt:lpstr>
      <vt:lpstr>NKIP03.2._EE</vt:lpstr>
      <vt:lpstr>NKIP03.2._F</vt:lpstr>
      <vt:lpstr>NKIP03.2._G</vt:lpstr>
      <vt:lpstr>NKIP03.2._H</vt:lpstr>
      <vt:lpstr>NKIP03.2._I</vt:lpstr>
      <vt:lpstr>NKIP03.2._J</vt:lpstr>
      <vt:lpstr>NKIP03.2._K</vt:lpstr>
      <vt:lpstr>NKIP03.2._L</vt:lpstr>
      <vt:lpstr>NKIP03.2._M</vt:lpstr>
      <vt:lpstr>NKIP03.2._N</vt:lpstr>
      <vt:lpstr>NKIP03.2._O</vt:lpstr>
      <vt:lpstr>NKIP03.2._P</vt:lpstr>
      <vt:lpstr>NKIP03.2._Q</vt:lpstr>
      <vt:lpstr>NKIP03.2._R</vt:lpstr>
      <vt:lpstr>NKIP03.3._A</vt:lpstr>
      <vt:lpstr>NKIP03.3._AA</vt:lpstr>
      <vt:lpstr>NKIP03.3._B</vt:lpstr>
      <vt:lpstr>NKIP03.3._C</vt:lpstr>
      <vt:lpstr>NKIP03.3._CC</vt:lpstr>
      <vt:lpstr>NKIP03.3._D</vt:lpstr>
      <vt:lpstr>NKIP03.3._E</vt:lpstr>
      <vt:lpstr>NKIP03.3._EE</vt:lpstr>
      <vt:lpstr>NKIP03.3._F</vt:lpstr>
      <vt:lpstr>NKIP03.3._G</vt:lpstr>
      <vt:lpstr>NKIP03.3._H</vt:lpstr>
      <vt:lpstr>NKIP03.3._I</vt:lpstr>
      <vt:lpstr>NKIP03.3._J</vt:lpstr>
      <vt:lpstr>NKIP03.3._K</vt:lpstr>
      <vt:lpstr>NKIP03.3._L</vt:lpstr>
      <vt:lpstr>NKIP03.3._M</vt:lpstr>
      <vt:lpstr>NKIP03.3._N</vt:lpstr>
      <vt:lpstr>NKIP03.3._O</vt:lpstr>
      <vt:lpstr>NKIP03.3._P</vt:lpstr>
      <vt:lpstr>NKIP03.3._Q</vt:lpstr>
      <vt:lpstr>NKIP03.3._R</vt:lpstr>
      <vt:lpstr>NKIP03.4._A</vt:lpstr>
      <vt:lpstr>NKIP03.4._AA</vt:lpstr>
      <vt:lpstr>NKIP03.4._B</vt:lpstr>
      <vt:lpstr>NKIP03.4._C</vt:lpstr>
      <vt:lpstr>NKIP03.4._CC</vt:lpstr>
      <vt:lpstr>NKIP03.4._D</vt:lpstr>
      <vt:lpstr>NKIP03.4._E</vt:lpstr>
      <vt:lpstr>NKIP03.4._EE</vt:lpstr>
      <vt:lpstr>NKIP03.4._F</vt:lpstr>
      <vt:lpstr>NKIP03.4._G</vt:lpstr>
      <vt:lpstr>NKIP03.4._H</vt:lpstr>
      <vt:lpstr>NKIP03.4._I</vt:lpstr>
      <vt:lpstr>NKIP03.4._J</vt:lpstr>
      <vt:lpstr>NKIP03.4._K</vt:lpstr>
      <vt:lpstr>NKIP03.4._L</vt:lpstr>
      <vt:lpstr>NKIP03.4._M</vt:lpstr>
      <vt:lpstr>NKIP03.4._N</vt:lpstr>
      <vt:lpstr>NKIP03.4._O</vt:lpstr>
      <vt:lpstr>NKIP03.4._P</vt:lpstr>
      <vt:lpstr>NKIP03.4._Q</vt:lpstr>
      <vt:lpstr>NKIP03.4._R</vt:lpstr>
      <vt:lpstr>NKIP03.5._A</vt:lpstr>
      <vt:lpstr>NKIP03.5._AA</vt:lpstr>
      <vt:lpstr>NKIP03.5._B</vt:lpstr>
      <vt:lpstr>NKIP03.5._C</vt:lpstr>
      <vt:lpstr>NKIP03.5._CC</vt:lpstr>
      <vt:lpstr>NKIP03.5._D</vt:lpstr>
      <vt:lpstr>NKIP03.5._E</vt:lpstr>
      <vt:lpstr>NKIP03.5._EE</vt:lpstr>
      <vt:lpstr>NKIP03.5._F</vt:lpstr>
      <vt:lpstr>NKIP03.5._G</vt:lpstr>
      <vt:lpstr>NKIP03.5._H</vt:lpstr>
      <vt:lpstr>NKIP03.5._I</vt:lpstr>
      <vt:lpstr>NKIP03.5._J</vt:lpstr>
      <vt:lpstr>NKIP03.5._K</vt:lpstr>
      <vt:lpstr>NKIP03.5._L</vt:lpstr>
      <vt:lpstr>NKIP03.5._M</vt:lpstr>
      <vt:lpstr>NKIP03.5._N</vt:lpstr>
      <vt:lpstr>NKIP03.5._O</vt:lpstr>
      <vt:lpstr>NKIP03.5._P</vt:lpstr>
      <vt:lpstr>NKIP03.5._Q</vt:lpstr>
      <vt:lpstr>NKIP03.5._R</vt:lpstr>
      <vt:lpstr>NKIP03.6._A</vt:lpstr>
      <vt:lpstr>NKIP03.6._AA</vt:lpstr>
      <vt:lpstr>NKIP03.6._B</vt:lpstr>
      <vt:lpstr>NKIP03.6._C</vt:lpstr>
      <vt:lpstr>NKIP03.6._CC</vt:lpstr>
      <vt:lpstr>NKIP03.6._D</vt:lpstr>
      <vt:lpstr>NKIP03.6._E</vt:lpstr>
      <vt:lpstr>NKIP03.6._EE</vt:lpstr>
      <vt:lpstr>NKIP03.6._F</vt:lpstr>
      <vt:lpstr>NKIP03.6._G</vt:lpstr>
      <vt:lpstr>NKIP03.6._H</vt:lpstr>
      <vt:lpstr>NKIP03.6._I</vt:lpstr>
      <vt:lpstr>NKIP03.6._J</vt:lpstr>
      <vt:lpstr>NKIP03.6._K</vt:lpstr>
      <vt:lpstr>NKIP03.6._L</vt:lpstr>
      <vt:lpstr>NKIP03.6._M</vt:lpstr>
      <vt:lpstr>NKIP03.6._N</vt:lpstr>
      <vt:lpstr>NKIP03.6._O</vt:lpstr>
      <vt:lpstr>NKIP03.6._P</vt:lpstr>
      <vt:lpstr>NKIP03.6._Q</vt:lpstr>
      <vt:lpstr>NKIP03.6._R</vt:lpstr>
      <vt:lpstr>NKIP03.7._A</vt:lpstr>
      <vt:lpstr>NKIP03.7._AA</vt:lpstr>
      <vt:lpstr>NKIP03.7._B</vt:lpstr>
      <vt:lpstr>NKIP03.7._C</vt:lpstr>
      <vt:lpstr>NKIP03.7._CC</vt:lpstr>
      <vt:lpstr>NKIP03.7._D</vt:lpstr>
      <vt:lpstr>NKIP03.7._E</vt:lpstr>
      <vt:lpstr>NKIP03.7._EE</vt:lpstr>
      <vt:lpstr>NKIP03.7._F</vt:lpstr>
      <vt:lpstr>NKIP03.7._G</vt:lpstr>
      <vt:lpstr>NKIP03.7._H</vt:lpstr>
      <vt:lpstr>NKIP03.7._I</vt:lpstr>
      <vt:lpstr>NKIP03.7._J</vt:lpstr>
      <vt:lpstr>NKIP03.7._K</vt:lpstr>
      <vt:lpstr>NKIP03.7._L</vt:lpstr>
      <vt:lpstr>NKIP03.7._M</vt:lpstr>
      <vt:lpstr>NKIP03.7._N</vt:lpstr>
      <vt:lpstr>NKIP03.7._O</vt:lpstr>
      <vt:lpstr>NKIP03.7._P</vt:lpstr>
      <vt:lpstr>NKIP03.7._Q</vt:lpstr>
      <vt:lpstr>NKIP03.7._R</vt:lpstr>
      <vt:lpstr>NKIP03.8._A</vt:lpstr>
      <vt:lpstr>NKIP03.8._AA</vt:lpstr>
      <vt:lpstr>NKIP03.8._B</vt:lpstr>
      <vt:lpstr>NKIP03.8._C</vt:lpstr>
      <vt:lpstr>NKIP03.8._CC</vt:lpstr>
      <vt:lpstr>NKIP03.8._D</vt:lpstr>
      <vt:lpstr>NKIP03.8._E</vt:lpstr>
      <vt:lpstr>NKIP03.8._EE</vt:lpstr>
      <vt:lpstr>NKIP03.8._F</vt:lpstr>
      <vt:lpstr>NKIP03.8._G</vt:lpstr>
      <vt:lpstr>NKIP03.8._H</vt:lpstr>
      <vt:lpstr>NKIP03.8._I</vt:lpstr>
      <vt:lpstr>NKIP03.8._J</vt:lpstr>
      <vt:lpstr>NKIP03.8._K</vt:lpstr>
      <vt:lpstr>NKIP03.8._L</vt:lpstr>
      <vt:lpstr>NKIP03.8._M</vt:lpstr>
      <vt:lpstr>NKIP03.8._N</vt:lpstr>
      <vt:lpstr>NKIP03.8._O</vt:lpstr>
      <vt:lpstr>NKIP03.8._P</vt:lpstr>
      <vt:lpstr>NKIP03.8._Q</vt:lpstr>
      <vt:lpstr>NKIP03.8._R</vt:lpstr>
      <vt:lpstr>NKIP04.1._A</vt:lpstr>
      <vt:lpstr>NKIP04.1._AA</vt:lpstr>
      <vt:lpstr>NKIP04.1._B</vt:lpstr>
      <vt:lpstr>NKIP04.1._C</vt:lpstr>
      <vt:lpstr>NKIP04.1._CC</vt:lpstr>
      <vt:lpstr>NKIP04.1._D</vt:lpstr>
      <vt:lpstr>NKIP04.1._E</vt:lpstr>
      <vt:lpstr>NKIP04.1._EE</vt:lpstr>
      <vt:lpstr>NKIP04.1._F</vt:lpstr>
      <vt:lpstr>NKIP04.1._G</vt:lpstr>
      <vt:lpstr>NKIP04.1._H</vt:lpstr>
      <vt:lpstr>NKIP04.1._I</vt:lpstr>
      <vt:lpstr>NKIP04.1._J</vt:lpstr>
      <vt:lpstr>NKIP04.1._K</vt:lpstr>
      <vt:lpstr>NKIP04.1._L</vt:lpstr>
      <vt:lpstr>NKIP04.1._M</vt:lpstr>
      <vt:lpstr>NKIP04.1._N</vt:lpstr>
      <vt:lpstr>NKIP04.1._O</vt:lpstr>
      <vt:lpstr>NKIP04.1._P</vt:lpstr>
      <vt:lpstr>NKIP04.1._Q</vt:lpstr>
      <vt:lpstr>NKIP04.1._R</vt:lpstr>
      <vt:lpstr>NKIP04.2._A</vt:lpstr>
      <vt:lpstr>NKIP04.2._AA</vt:lpstr>
      <vt:lpstr>NKIP04.2._B</vt:lpstr>
      <vt:lpstr>NKIP04.2._C</vt:lpstr>
      <vt:lpstr>NKIP04.2._CC</vt:lpstr>
      <vt:lpstr>NKIP04.2._D</vt:lpstr>
      <vt:lpstr>NKIP04.2._E</vt:lpstr>
      <vt:lpstr>NKIP04.2._EE</vt:lpstr>
      <vt:lpstr>NKIP04.2._F</vt:lpstr>
      <vt:lpstr>NKIP04.2._G</vt:lpstr>
      <vt:lpstr>NKIP04.2._H</vt:lpstr>
      <vt:lpstr>NKIP04.2._I</vt:lpstr>
      <vt:lpstr>NKIP04.2._J</vt:lpstr>
      <vt:lpstr>NKIP04.2._K</vt:lpstr>
      <vt:lpstr>NKIP04.2._L</vt:lpstr>
      <vt:lpstr>NKIP04.2._M</vt:lpstr>
      <vt:lpstr>NKIP04.2._N</vt:lpstr>
      <vt:lpstr>NKIP04.2._O</vt:lpstr>
      <vt:lpstr>NKIP04.2._P</vt:lpstr>
      <vt:lpstr>NKIP04.2._Q</vt:lpstr>
      <vt:lpstr>NKIP04.2._R</vt:lpstr>
      <vt:lpstr>NKIP04.3._A</vt:lpstr>
      <vt:lpstr>NKIP04.3._AA</vt:lpstr>
      <vt:lpstr>NKIP04.3._B</vt:lpstr>
      <vt:lpstr>NKIP04.3._C</vt:lpstr>
      <vt:lpstr>NKIP04.3._CC</vt:lpstr>
      <vt:lpstr>NKIP04.3._D</vt:lpstr>
      <vt:lpstr>NKIP04.3._E</vt:lpstr>
      <vt:lpstr>NKIP04.3._EE</vt:lpstr>
      <vt:lpstr>NKIP04.3._F</vt:lpstr>
      <vt:lpstr>NKIP04.3._G</vt:lpstr>
      <vt:lpstr>NKIP04.3._H</vt:lpstr>
      <vt:lpstr>NKIP04.3._I</vt:lpstr>
      <vt:lpstr>NKIP04.3._J</vt:lpstr>
      <vt:lpstr>NKIP04.3._K</vt:lpstr>
      <vt:lpstr>NKIP04.3._L</vt:lpstr>
      <vt:lpstr>NKIP04.3._M</vt:lpstr>
      <vt:lpstr>NKIP04.3._N</vt:lpstr>
      <vt:lpstr>NKIP04.3._O</vt:lpstr>
      <vt:lpstr>NKIP04.3._P</vt:lpstr>
      <vt:lpstr>NKIP04.3._Q</vt:lpstr>
      <vt:lpstr>NKIP04.3._R</vt:lpstr>
      <vt:lpstr>NKIP04.3.1._A</vt:lpstr>
      <vt:lpstr>NKIP04.3.1._AA</vt:lpstr>
      <vt:lpstr>NKIP04.3.1._B</vt:lpstr>
      <vt:lpstr>NKIP04.3.1._C</vt:lpstr>
      <vt:lpstr>NKIP04.3.1._CC</vt:lpstr>
      <vt:lpstr>NKIP04.3.1._D</vt:lpstr>
      <vt:lpstr>NKIP04.3.1._E</vt:lpstr>
      <vt:lpstr>NKIP04.3.1._EE</vt:lpstr>
      <vt:lpstr>NKIP04.3.1._F</vt:lpstr>
      <vt:lpstr>NKIP04.3.1._G</vt:lpstr>
      <vt:lpstr>NKIP04.3.1._H</vt:lpstr>
      <vt:lpstr>NKIP04.3.1._I</vt:lpstr>
      <vt:lpstr>NKIP04.3.1._J</vt:lpstr>
      <vt:lpstr>NKIP04.3.1._K</vt:lpstr>
      <vt:lpstr>NKIP04.3.1._L</vt:lpstr>
      <vt:lpstr>NKIP04.3.1._M</vt:lpstr>
      <vt:lpstr>NKIP04.3.1._N</vt:lpstr>
      <vt:lpstr>NKIP04.3.1._O</vt:lpstr>
      <vt:lpstr>NKIP04.3.1._P</vt:lpstr>
      <vt:lpstr>NKIP04.3.1._Q</vt:lpstr>
      <vt:lpstr>NKIP04.3.1._R</vt:lpstr>
      <vt:lpstr>NKIP04.4._A</vt:lpstr>
      <vt:lpstr>NKIP04.4._AA</vt:lpstr>
      <vt:lpstr>NKIP04.4._B</vt:lpstr>
      <vt:lpstr>NKIP04.4._C</vt:lpstr>
      <vt:lpstr>NKIP04.4._CC</vt:lpstr>
      <vt:lpstr>NKIP04.4._D</vt:lpstr>
      <vt:lpstr>NKIP04.4._E</vt:lpstr>
      <vt:lpstr>NKIP04.4._EE</vt:lpstr>
      <vt:lpstr>NKIP04.4._F</vt:lpstr>
      <vt:lpstr>NKIP04.4._G</vt:lpstr>
      <vt:lpstr>NKIP04.4._H</vt:lpstr>
      <vt:lpstr>NKIP04.4._I</vt:lpstr>
      <vt:lpstr>NKIP04.4._J</vt:lpstr>
      <vt:lpstr>NKIP04.4._K</vt:lpstr>
      <vt:lpstr>NKIP04.4._L</vt:lpstr>
      <vt:lpstr>NKIP04.4._M</vt:lpstr>
      <vt:lpstr>NKIP04.4._N</vt:lpstr>
      <vt:lpstr>NKIP04.4._O</vt:lpstr>
      <vt:lpstr>NKIP04.4._P</vt:lpstr>
      <vt:lpstr>NKIP04.4._Q</vt:lpstr>
      <vt:lpstr>NKIP04.4._R</vt:lpstr>
      <vt:lpstr>NKIP04.5._A</vt:lpstr>
      <vt:lpstr>NKIP04.5._AA</vt:lpstr>
      <vt:lpstr>NKIP04.5._B</vt:lpstr>
      <vt:lpstr>NKIP04.5._C</vt:lpstr>
      <vt:lpstr>NKIP04.5._CC</vt:lpstr>
      <vt:lpstr>NKIP04.5._D</vt:lpstr>
      <vt:lpstr>NKIP04.5._E</vt:lpstr>
      <vt:lpstr>NKIP04.5._EE</vt:lpstr>
      <vt:lpstr>NKIP04.5._F</vt:lpstr>
      <vt:lpstr>NKIP04.5._G</vt:lpstr>
      <vt:lpstr>NKIP04.5._H</vt:lpstr>
      <vt:lpstr>NKIP04.5._I</vt:lpstr>
      <vt:lpstr>NKIP04.5._J</vt:lpstr>
      <vt:lpstr>NKIP04.5._K</vt:lpstr>
      <vt:lpstr>NKIP04.5._L</vt:lpstr>
      <vt:lpstr>NKIP04.5._M</vt:lpstr>
      <vt:lpstr>NKIP04.5._N</vt:lpstr>
      <vt:lpstr>NKIP04.5._O</vt:lpstr>
      <vt:lpstr>NKIP04.5._P</vt:lpstr>
      <vt:lpstr>NKIP04.5._Q</vt:lpstr>
      <vt:lpstr>NKIP04.5._R</vt:lpstr>
      <vt:lpstr>NKIP04.6._A</vt:lpstr>
      <vt:lpstr>NKIP04.6._AA</vt:lpstr>
      <vt:lpstr>NKIP04.6._B</vt:lpstr>
      <vt:lpstr>NKIP04.6._C</vt:lpstr>
      <vt:lpstr>NKIP04.6._CC</vt:lpstr>
      <vt:lpstr>NKIP04.6._D</vt:lpstr>
      <vt:lpstr>NKIP04.6._E</vt:lpstr>
      <vt:lpstr>NKIP04.6._EE</vt:lpstr>
      <vt:lpstr>NKIP04.6._F</vt:lpstr>
      <vt:lpstr>NKIP04.6._G</vt:lpstr>
      <vt:lpstr>NKIP04.6._H</vt:lpstr>
      <vt:lpstr>NKIP04.6._I</vt:lpstr>
      <vt:lpstr>NKIP04.6._J</vt:lpstr>
      <vt:lpstr>NKIP04.6._K</vt:lpstr>
      <vt:lpstr>NKIP04.6._L</vt:lpstr>
      <vt:lpstr>NKIP04.6._M</vt:lpstr>
      <vt:lpstr>NKIP04.6._N</vt:lpstr>
      <vt:lpstr>NKIP04.6._O</vt:lpstr>
      <vt:lpstr>NKIP04.6._P</vt:lpstr>
      <vt:lpstr>NKIP04.6._Q</vt:lpstr>
      <vt:lpstr>NKIP04.6._R</vt:lpstr>
      <vt:lpstr>NKIP04.7._A</vt:lpstr>
      <vt:lpstr>NKIP04.7._AA</vt:lpstr>
      <vt:lpstr>NKIP04.7._B</vt:lpstr>
      <vt:lpstr>NKIP04.7._C</vt:lpstr>
      <vt:lpstr>NKIP04.7._CC</vt:lpstr>
      <vt:lpstr>NKIP04.7._D</vt:lpstr>
      <vt:lpstr>NKIP04.7._E</vt:lpstr>
      <vt:lpstr>NKIP04.7._EE</vt:lpstr>
      <vt:lpstr>NKIP04.7._F</vt:lpstr>
      <vt:lpstr>NKIP04.7._G</vt:lpstr>
      <vt:lpstr>NKIP04.7._H</vt:lpstr>
      <vt:lpstr>NKIP04.7._I</vt:lpstr>
      <vt:lpstr>NKIP04.7._J</vt:lpstr>
      <vt:lpstr>NKIP04.7._K</vt:lpstr>
      <vt:lpstr>NKIP04.7._L</vt:lpstr>
      <vt:lpstr>NKIP04.7._M</vt:lpstr>
      <vt:lpstr>NKIP04.7._N</vt:lpstr>
      <vt:lpstr>NKIP04.7._O</vt:lpstr>
      <vt:lpstr>NKIP04.7._P</vt:lpstr>
      <vt:lpstr>NKIP04.7._Q</vt:lpstr>
      <vt:lpstr>NKIP04.7._R</vt:lpstr>
      <vt:lpstr>NKIP05.1._A</vt:lpstr>
      <vt:lpstr>NKIP05.1._B</vt:lpstr>
      <vt:lpstr>NKIP05.1._C</vt:lpstr>
      <vt:lpstr>NKIP05.1._D</vt:lpstr>
      <vt:lpstr>NKIP05.1._E</vt:lpstr>
      <vt:lpstr>NKIP05.1._F</vt:lpstr>
      <vt:lpstr>NKIP05.1._G</vt:lpstr>
      <vt:lpstr>NKIP05.1._H</vt:lpstr>
      <vt:lpstr>NKIP05.1._I</vt:lpstr>
      <vt:lpstr>NKIP05.1._J</vt:lpstr>
      <vt:lpstr>NKIP05.1._K</vt:lpstr>
      <vt:lpstr>NKIP05.1._L</vt:lpstr>
      <vt:lpstr>NKIP05.1.1._A</vt:lpstr>
      <vt:lpstr>NKIP05.1.1._B</vt:lpstr>
      <vt:lpstr>NKIP05.1.1._C</vt:lpstr>
      <vt:lpstr>NKIP05.1.1._D</vt:lpstr>
      <vt:lpstr>NKIP05.1.1._E</vt:lpstr>
      <vt:lpstr>NKIP05.1.1._F</vt:lpstr>
      <vt:lpstr>NKIP05.1.1._G</vt:lpstr>
      <vt:lpstr>NKIP05.1.1._H</vt:lpstr>
      <vt:lpstr>NKIP05.1.1._I</vt:lpstr>
      <vt:lpstr>NKIP05.1.1._J</vt:lpstr>
      <vt:lpstr>NKIP05.1.1._K</vt:lpstr>
      <vt:lpstr>NKIP05.1.1._L</vt:lpstr>
      <vt:lpstr>NKIP05.1.2._A</vt:lpstr>
      <vt:lpstr>NKIP05.1.2._B</vt:lpstr>
      <vt:lpstr>NKIP05.1.2._C</vt:lpstr>
      <vt:lpstr>NKIP05.1.2._D</vt:lpstr>
      <vt:lpstr>NKIP05.1.2._E</vt:lpstr>
      <vt:lpstr>NKIP05.1.2._F</vt:lpstr>
      <vt:lpstr>NKIP05.1.2._G</vt:lpstr>
      <vt:lpstr>NKIP05.1.2._H</vt:lpstr>
      <vt:lpstr>NKIP05.1.2._I</vt:lpstr>
      <vt:lpstr>NKIP05.1.2._J</vt:lpstr>
      <vt:lpstr>NKIP05.1.2._K</vt:lpstr>
      <vt:lpstr>NKIP05.1.2._L</vt:lpstr>
      <vt:lpstr>NKIP05.1.3._A</vt:lpstr>
      <vt:lpstr>NKIP05.1.3._B</vt:lpstr>
      <vt:lpstr>NKIP05.1.3._C</vt:lpstr>
      <vt:lpstr>NKIP05.1.3._D</vt:lpstr>
      <vt:lpstr>NKIP05.1.3._E</vt:lpstr>
      <vt:lpstr>NKIP05.1.3._F</vt:lpstr>
      <vt:lpstr>NKIP05.1.3._G</vt:lpstr>
      <vt:lpstr>NKIP05.1.3._H</vt:lpstr>
      <vt:lpstr>NKIP05.1.3._I</vt:lpstr>
      <vt:lpstr>NKIP05.1.3._J</vt:lpstr>
      <vt:lpstr>NKIP05.1.3._K</vt:lpstr>
      <vt:lpstr>NKIP05.1.3._L</vt:lpstr>
      <vt:lpstr>NKIP05.1.4._A</vt:lpstr>
      <vt:lpstr>NKIP05.1.4._B</vt:lpstr>
      <vt:lpstr>NKIP05.1.4._C</vt:lpstr>
      <vt:lpstr>NKIP05.1.4._D</vt:lpstr>
      <vt:lpstr>NKIP05.1.4._E</vt:lpstr>
      <vt:lpstr>NKIP05.1.4._F</vt:lpstr>
      <vt:lpstr>NKIP05.1.4._G</vt:lpstr>
      <vt:lpstr>NKIP05.1.4._H</vt:lpstr>
      <vt:lpstr>NKIP05.1.4._I</vt:lpstr>
      <vt:lpstr>NKIP05.1.4._J</vt:lpstr>
      <vt:lpstr>NKIP05.1.4._K</vt:lpstr>
      <vt:lpstr>NKIP05.1.4._L</vt:lpstr>
      <vt:lpstr>NKIP05.1.5._A</vt:lpstr>
      <vt:lpstr>NKIP05.1.5._B</vt:lpstr>
      <vt:lpstr>NKIP05.1.5._C</vt:lpstr>
      <vt:lpstr>NKIP05.1.5._D</vt:lpstr>
      <vt:lpstr>NKIP05.1.5._E</vt:lpstr>
      <vt:lpstr>NKIP05.1.5._F</vt:lpstr>
      <vt:lpstr>NKIP05.1.5._G</vt:lpstr>
      <vt:lpstr>NKIP05.1.5._H</vt:lpstr>
      <vt:lpstr>NKIP05.1.5._I</vt:lpstr>
      <vt:lpstr>NKIP05.1.5._J</vt:lpstr>
      <vt:lpstr>NKIP05.1.5._K</vt:lpstr>
      <vt:lpstr>NKIP05.1.5._L</vt:lpstr>
      <vt:lpstr>NKIP05.1.6._A</vt:lpstr>
      <vt:lpstr>NKIP05.1.6._B</vt:lpstr>
      <vt:lpstr>NKIP05.1.6._C</vt:lpstr>
      <vt:lpstr>NKIP05.1.6._D</vt:lpstr>
      <vt:lpstr>NKIP05.1.6._E</vt:lpstr>
      <vt:lpstr>NKIP05.1.6._F</vt:lpstr>
      <vt:lpstr>NKIP05.1.6._G</vt:lpstr>
      <vt:lpstr>NKIP05.1.6._H</vt:lpstr>
      <vt:lpstr>NKIP05.1.6._I</vt:lpstr>
      <vt:lpstr>NKIP05.1.6._J</vt:lpstr>
      <vt:lpstr>NKIP05.1.6._K</vt:lpstr>
      <vt:lpstr>NKIP05.1.6._L</vt:lpstr>
      <vt:lpstr>NKIP05.1.7._A</vt:lpstr>
      <vt:lpstr>NKIP05.1.7._B</vt:lpstr>
      <vt:lpstr>NKIP05.1.7._C</vt:lpstr>
      <vt:lpstr>NKIP05.1.7._D</vt:lpstr>
      <vt:lpstr>NKIP05.1.7._E</vt:lpstr>
      <vt:lpstr>NKIP05.1.7._F</vt:lpstr>
      <vt:lpstr>NKIP05.1.7._G</vt:lpstr>
      <vt:lpstr>NKIP05.1.7._H</vt:lpstr>
      <vt:lpstr>NKIP05.1.7._I</vt:lpstr>
      <vt:lpstr>NKIP05.1.7._J</vt:lpstr>
      <vt:lpstr>NKIP05.1.7._K</vt:lpstr>
      <vt:lpstr>NKIP05.1.7._L</vt:lpstr>
      <vt:lpstr>NKIP05.2._A</vt:lpstr>
      <vt:lpstr>NKIP05.2._B</vt:lpstr>
      <vt:lpstr>NKIP05.2._C</vt:lpstr>
      <vt:lpstr>NKIP05.2._D</vt:lpstr>
      <vt:lpstr>NKIP05.2._E</vt:lpstr>
      <vt:lpstr>NKIP05.2._F</vt:lpstr>
      <vt:lpstr>NKIP05.2._G</vt:lpstr>
      <vt:lpstr>NKIP05.2._H</vt:lpstr>
      <vt:lpstr>NKIP05.2._I</vt:lpstr>
      <vt:lpstr>NKIP05.2._J</vt:lpstr>
      <vt:lpstr>NKIP05.2._K</vt:lpstr>
      <vt:lpstr>NKIP05.2._L</vt:lpstr>
      <vt:lpstr>NKIP05.2.1._A</vt:lpstr>
      <vt:lpstr>NKIP05.2.1._B</vt:lpstr>
      <vt:lpstr>NKIP05.2.1._C</vt:lpstr>
      <vt:lpstr>NKIP05.2.1._D</vt:lpstr>
      <vt:lpstr>NKIP05.2.1._E</vt:lpstr>
      <vt:lpstr>NKIP05.2.1._F</vt:lpstr>
      <vt:lpstr>NKIP05.2.1._G</vt:lpstr>
      <vt:lpstr>NKIP05.2.1._H</vt:lpstr>
      <vt:lpstr>NKIP05.2.1._I</vt:lpstr>
      <vt:lpstr>NKIP05.2.1._J</vt:lpstr>
      <vt:lpstr>NKIP05.2.1._K</vt:lpstr>
      <vt:lpstr>NKIP05.2.1._L</vt:lpstr>
      <vt:lpstr>NKIP05.2.2._A</vt:lpstr>
      <vt:lpstr>NKIP05.2.2._B</vt:lpstr>
      <vt:lpstr>NKIP05.2.2._C</vt:lpstr>
      <vt:lpstr>NKIP05.2.2._D</vt:lpstr>
      <vt:lpstr>NKIP05.2.2._E</vt:lpstr>
      <vt:lpstr>NKIP05.2.2._F</vt:lpstr>
      <vt:lpstr>NKIP05.2.2._G</vt:lpstr>
      <vt:lpstr>NKIP05.2.2._H</vt:lpstr>
      <vt:lpstr>NKIP05.2.2._I</vt:lpstr>
      <vt:lpstr>NKIP05.2.2._J</vt:lpstr>
      <vt:lpstr>NKIP05.2.2._K</vt:lpstr>
      <vt:lpstr>NKIP05.2.2._L</vt:lpstr>
      <vt:lpstr>NKIP05.2.3._A</vt:lpstr>
      <vt:lpstr>NKIP05.2.3._B</vt:lpstr>
      <vt:lpstr>NKIP05.2.3._C</vt:lpstr>
      <vt:lpstr>NKIP05.2.3._D</vt:lpstr>
      <vt:lpstr>NKIP05.2.3._E</vt:lpstr>
      <vt:lpstr>NKIP05.2.3._F</vt:lpstr>
      <vt:lpstr>NKIP05.2.3._G</vt:lpstr>
      <vt:lpstr>NKIP05.2.3._H</vt:lpstr>
      <vt:lpstr>NKIP05.2.3._I</vt:lpstr>
      <vt:lpstr>NKIP05.2.3._J</vt:lpstr>
      <vt:lpstr>NKIP05.2.3._K</vt:lpstr>
      <vt:lpstr>NKIP05.2.3._L</vt:lpstr>
      <vt:lpstr>NKIP05.2.4._A</vt:lpstr>
      <vt:lpstr>NKIP05.2.4._B</vt:lpstr>
      <vt:lpstr>NKIP05.2.4._C</vt:lpstr>
      <vt:lpstr>NKIP05.2.4._D</vt:lpstr>
      <vt:lpstr>NKIP05.2.4._E</vt:lpstr>
      <vt:lpstr>NKIP05.2.4._F</vt:lpstr>
      <vt:lpstr>NKIP05.2.4._G</vt:lpstr>
      <vt:lpstr>NKIP05.2.4._H</vt:lpstr>
      <vt:lpstr>NKIP05.2.4._I</vt:lpstr>
      <vt:lpstr>NKIP05.2.4._J</vt:lpstr>
      <vt:lpstr>NKIP05.2.4._K</vt:lpstr>
      <vt:lpstr>NKIP05.2.4._L</vt:lpstr>
      <vt:lpstr>NKIP05.2.5._A</vt:lpstr>
      <vt:lpstr>NKIP05.2.5._B</vt:lpstr>
      <vt:lpstr>NKIP05.2.5._C</vt:lpstr>
      <vt:lpstr>NKIP05.2.5._D</vt:lpstr>
      <vt:lpstr>NKIP05.2.5._E</vt:lpstr>
      <vt:lpstr>NKIP05.2.5._F</vt:lpstr>
      <vt:lpstr>NKIP05.2.5._G</vt:lpstr>
      <vt:lpstr>NKIP05.2.5._H</vt:lpstr>
      <vt:lpstr>NKIP05.2.5._I</vt:lpstr>
      <vt:lpstr>NKIP05.2.5._J</vt:lpstr>
      <vt:lpstr>NKIP05.2.5._K</vt:lpstr>
      <vt:lpstr>NKIP05.2.5._L</vt:lpstr>
      <vt:lpstr>NKIP05.2.6._A</vt:lpstr>
      <vt:lpstr>NKIP05.2.6._B</vt:lpstr>
      <vt:lpstr>NKIP05.2.6._C</vt:lpstr>
      <vt:lpstr>NKIP05.2.6._D</vt:lpstr>
      <vt:lpstr>NKIP05.2.6._E</vt:lpstr>
      <vt:lpstr>NKIP05.2.6._F</vt:lpstr>
      <vt:lpstr>NKIP05.2.6._G</vt:lpstr>
      <vt:lpstr>NKIP05.2.6._H</vt:lpstr>
      <vt:lpstr>NKIP05.2.6._I</vt:lpstr>
      <vt:lpstr>NKIP05.2.6._J</vt:lpstr>
      <vt:lpstr>NKIP05.2.6._K</vt:lpstr>
      <vt:lpstr>NKIP05.2.6._L</vt:lpstr>
      <vt:lpstr>NKIP05.2.7._A</vt:lpstr>
      <vt:lpstr>NKIP05.2.7._B</vt:lpstr>
      <vt:lpstr>NKIP05.2.7._C</vt:lpstr>
      <vt:lpstr>NKIP05.2.7._D</vt:lpstr>
      <vt:lpstr>NKIP05.2.7._E</vt:lpstr>
      <vt:lpstr>NKIP05.2.7._F</vt:lpstr>
      <vt:lpstr>NKIP05.2.7._G</vt:lpstr>
      <vt:lpstr>NKIP05.2.7._H</vt:lpstr>
      <vt:lpstr>NKIP05.2.7._I</vt:lpstr>
      <vt:lpstr>NKIP05.2.7._J</vt:lpstr>
      <vt:lpstr>NKIP05.2.7._K</vt:lpstr>
      <vt:lpstr>NKIP05.2.7._L</vt:lpstr>
      <vt:lpstr>NKIP05.3._A</vt:lpstr>
      <vt:lpstr>NKIP05.3._B</vt:lpstr>
      <vt:lpstr>NKIP05.3._C</vt:lpstr>
      <vt:lpstr>NKIP05.3._D</vt:lpstr>
      <vt:lpstr>NKIP05.3._E</vt:lpstr>
      <vt:lpstr>NKIP05.3._F</vt:lpstr>
      <vt:lpstr>NKIP05.3._G</vt:lpstr>
      <vt:lpstr>NKIP05.3._H</vt:lpstr>
      <vt:lpstr>NKIP05.3._I</vt:lpstr>
      <vt:lpstr>NKIP05.3._J</vt:lpstr>
      <vt:lpstr>NKIP05.3._K</vt:lpstr>
      <vt:lpstr>NKIP05.3._L</vt:lpstr>
      <vt:lpstr>NKIP05.3.1._A</vt:lpstr>
      <vt:lpstr>NKIP05.3.1._B</vt:lpstr>
      <vt:lpstr>NKIP05.3.1._C</vt:lpstr>
      <vt:lpstr>NKIP05.3.1._D</vt:lpstr>
      <vt:lpstr>NKIP05.3.1._E</vt:lpstr>
      <vt:lpstr>NKIP05.3.1._F</vt:lpstr>
      <vt:lpstr>NKIP05.3.1._G</vt:lpstr>
      <vt:lpstr>NKIP05.3.1._H</vt:lpstr>
      <vt:lpstr>NKIP05.3.1._I</vt:lpstr>
      <vt:lpstr>NKIP05.3.1._J</vt:lpstr>
      <vt:lpstr>NKIP05.3.1._K</vt:lpstr>
      <vt:lpstr>NKIP05.3.1._L</vt:lpstr>
      <vt:lpstr>NKIP05.3.2._A</vt:lpstr>
      <vt:lpstr>NKIP05.3.2._B</vt:lpstr>
      <vt:lpstr>NKIP05.3.2._C</vt:lpstr>
      <vt:lpstr>NKIP05.3.2._D</vt:lpstr>
      <vt:lpstr>NKIP05.3.2._E</vt:lpstr>
      <vt:lpstr>NKIP05.3.2._F</vt:lpstr>
      <vt:lpstr>NKIP05.3.2._G</vt:lpstr>
      <vt:lpstr>NKIP05.3.2._H</vt:lpstr>
      <vt:lpstr>NKIP05.3.2._I</vt:lpstr>
      <vt:lpstr>NKIP05.3.2._J</vt:lpstr>
      <vt:lpstr>NKIP05.3.2._K</vt:lpstr>
      <vt:lpstr>NKIP05.3.2._L</vt:lpstr>
      <vt:lpstr>NKIP05.3.3._A</vt:lpstr>
      <vt:lpstr>NKIP05.3.3._B</vt:lpstr>
      <vt:lpstr>NKIP05.3.3._C</vt:lpstr>
      <vt:lpstr>NKIP05.3.3._D</vt:lpstr>
      <vt:lpstr>NKIP05.3.3._E</vt:lpstr>
      <vt:lpstr>NKIP05.3.3._F</vt:lpstr>
      <vt:lpstr>NKIP05.3.3._G</vt:lpstr>
      <vt:lpstr>NKIP05.3.3._H</vt:lpstr>
      <vt:lpstr>NKIP05.3.3._I</vt:lpstr>
      <vt:lpstr>NKIP05.3.3._J</vt:lpstr>
      <vt:lpstr>NKIP05.3.3._K</vt:lpstr>
      <vt:lpstr>NKIP05.3.3._L</vt:lpstr>
      <vt:lpstr>NKIP05.3.4._A</vt:lpstr>
      <vt:lpstr>NKIP05.3.4._B</vt:lpstr>
      <vt:lpstr>NKIP05.3.4._C</vt:lpstr>
      <vt:lpstr>NKIP05.3.4._D</vt:lpstr>
      <vt:lpstr>NKIP05.3.4._E</vt:lpstr>
      <vt:lpstr>NKIP05.3.4._F</vt:lpstr>
      <vt:lpstr>NKIP05.3.4._G</vt:lpstr>
      <vt:lpstr>NKIP05.3.4._H</vt:lpstr>
      <vt:lpstr>NKIP05.3.4._I</vt:lpstr>
      <vt:lpstr>NKIP05.3.4._J</vt:lpstr>
      <vt:lpstr>NKIP05.3.4._K</vt:lpstr>
      <vt:lpstr>NKIP05.3.4._L</vt:lpstr>
      <vt:lpstr>NKIP05.3.5._A</vt:lpstr>
      <vt:lpstr>NKIP05.3.5._B</vt:lpstr>
      <vt:lpstr>NKIP05.3.5._C</vt:lpstr>
      <vt:lpstr>NKIP05.3.5._D</vt:lpstr>
      <vt:lpstr>NKIP05.3.5._E</vt:lpstr>
      <vt:lpstr>NKIP05.3.5._F</vt:lpstr>
      <vt:lpstr>NKIP05.3.5._G</vt:lpstr>
      <vt:lpstr>NKIP05.3.5._H</vt:lpstr>
      <vt:lpstr>NKIP05.3.5._I</vt:lpstr>
      <vt:lpstr>NKIP05.3.5._J</vt:lpstr>
      <vt:lpstr>NKIP05.3.5._K</vt:lpstr>
      <vt:lpstr>NKIP05.3.5._L</vt:lpstr>
      <vt:lpstr>NKIP05.3.6._A</vt:lpstr>
      <vt:lpstr>NKIP05.3.6._B</vt:lpstr>
      <vt:lpstr>NKIP05.3.6._C</vt:lpstr>
      <vt:lpstr>NKIP05.3.6._D</vt:lpstr>
      <vt:lpstr>NKIP05.3.6._E</vt:lpstr>
      <vt:lpstr>NKIP05.3.6._F</vt:lpstr>
      <vt:lpstr>NKIP05.3.6._G</vt:lpstr>
      <vt:lpstr>NKIP05.3.6._H</vt:lpstr>
      <vt:lpstr>NKIP05.3.6._I</vt:lpstr>
      <vt:lpstr>NKIP05.3.6._J</vt:lpstr>
      <vt:lpstr>NKIP05.3.6._K</vt:lpstr>
      <vt:lpstr>NKIP05.3.6._L</vt:lpstr>
      <vt:lpstr>NKIP05.3.7._A</vt:lpstr>
      <vt:lpstr>NKIP05.3.7._B</vt:lpstr>
      <vt:lpstr>NKIP05.3.7._C</vt:lpstr>
      <vt:lpstr>NKIP05.3.7._D</vt:lpstr>
      <vt:lpstr>NKIP05.3.7._E</vt:lpstr>
      <vt:lpstr>NKIP05.3.7._F</vt:lpstr>
      <vt:lpstr>NKIP05.3.7._G</vt:lpstr>
      <vt:lpstr>NKIP05.3.7._H</vt:lpstr>
      <vt:lpstr>NKIP05.3.7._I</vt:lpstr>
      <vt:lpstr>NKIP05.3.7._J</vt:lpstr>
      <vt:lpstr>NKIP05.3.7._K</vt:lpstr>
      <vt:lpstr>NKIP05.3.7._L</vt:lpstr>
      <vt:lpstr>NKIP05.4._A</vt:lpstr>
      <vt:lpstr>NKIP05.4._B</vt:lpstr>
      <vt:lpstr>NKIP05.4._C</vt:lpstr>
      <vt:lpstr>NKIP05.4._D</vt:lpstr>
      <vt:lpstr>NKIP05.4._E</vt:lpstr>
      <vt:lpstr>NKIP05.4._F</vt:lpstr>
      <vt:lpstr>NKIP05.4._G</vt:lpstr>
      <vt:lpstr>NKIP05.4._H</vt:lpstr>
      <vt:lpstr>NKIP05.4._I</vt:lpstr>
      <vt:lpstr>NKIP05.4._J</vt:lpstr>
      <vt:lpstr>NKIP05.4._K</vt:lpstr>
      <vt:lpstr>NKIP05.4._L</vt:lpstr>
      <vt:lpstr>NKIP05.4.1._A</vt:lpstr>
      <vt:lpstr>NKIP05.4.1._B</vt:lpstr>
      <vt:lpstr>NKIP05.4.1._C</vt:lpstr>
      <vt:lpstr>NKIP05.4.1._D</vt:lpstr>
      <vt:lpstr>NKIP05.4.1._E</vt:lpstr>
      <vt:lpstr>NKIP05.4.1._F</vt:lpstr>
      <vt:lpstr>NKIP05.4.1._G</vt:lpstr>
      <vt:lpstr>NKIP05.4.1._H</vt:lpstr>
      <vt:lpstr>NKIP05.4.1._I</vt:lpstr>
      <vt:lpstr>NKIP05.4.1._J</vt:lpstr>
      <vt:lpstr>NKIP05.4.1._K</vt:lpstr>
      <vt:lpstr>NKIP05.4.1._L</vt:lpstr>
      <vt:lpstr>NKIP05.4.2._A</vt:lpstr>
      <vt:lpstr>NKIP05.4.2._B</vt:lpstr>
      <vt:lpstr>NKIP05.4.2._C</vt:lpstr>
      <vt:lpstr>NKIP05.4.2._D</vt:lpstr>
      <vt:lpstr>NKIP05.4.2._E</vt:lpstr>
      <vt:lpstr>NKIP05.4.2._F</vt:lpstr>
      <vt:lpstr>NKIP05.4.2._G</vt:lpstr>
      <vt:lpstr>NKIP05.4.2._H</vt:lpstr>
      <vt:lpstr>NKIP05.4.2._I</vt:lpstr>
      <vt:lpstr>NKIP05.4.2._J</vt:lpstr>
      <vt:lpstr>NKIP05.4.2._K</vt:lpstr>
      <vt:lpstr>NKIP05.4.2._L</vt:lpstr>
      <vt:lpstr>NKIP05.4.3._A</vt:lpstr>
      <vt:lpstr>NKIP05.4.3._B</vt:lpstr>
      <vt:lpstr>NKIP05.4.3._C</vt:lpstr>
      <vt:lpstr>NKIP05.4.3._D</vt:lpstr>
      <vt:lpstr>NKIP05.4.3._E</vt:lpstr>
      <vt:lpstr>NKIP05.4.3._F</vt:lpstr>
      <vt:lpstr>NKIP05.4.3._G</vt:lpstr>
      <vt:lpstr>NKIP05.4.3._H</vt:lpstr>
      <vt:lpstr>NKIP05.4.3._I</vt:lpstr>
      <vt:lpstr>NKIP05.4.3._J</vt:lpstr>
      <vt:lpstr>NKIP05.4.3._K</vt:lpstr>
      <vt:lpstr>NKIP05.4.3._L</vt:lpstr>
      <vt:lpstr>NKIP05.4.4._A</vt:lpstr>
      <vt:lpstr>NKIP05.4.4._B</vt:lpstr>
      <vt:lpstr>NKIP05.4.4._C</vt:lpstr>
      <vt:lpstr>NKIP05.4.4._D</vt:lpstr>
      <vt:lpstr>NKIP05.4.4._E</vt:lpstr>
      <vt:lpstr>NKIP05.4.4._F</vt:lpstr>
      <vt:lpstr>NKIP05.4.4._G</vt:lpstr>
      <vt:lpstr>NKIP05.4.4._H</vt:lpstr>
      <vt:lpstr>NKIP05.4.4._I</vt:lpstr>
      <vt:lpstr>NKIP05.4.4._J</vt:lpstr>
      <vt:lpstr>NKIP05.4.4._K</vt:lpstr>
      <vt:lpstr>NKIP05.4.4._L</vt:lpstr>
      <vt:lpstr>NKIP05.4.5._A</vt:lpstr>
      <vt:lpstr>NKIP05.4.5._B</vt:lpstr>
      <vt:lpstr>NKIP05.4.5._C</vt:lpstr>
      <vt:lpstr>NKIP05.4.5._D</vt:lpstr>
      <vt:lpstr>NKIP05.4.5._E</vt:lpstr>
      <vt:lpstr>NKIP05.4.5._F</vt:lpstr>
      <vt:lpstr>NKIP05.4.5._G</vt:lpstr>
      <vt:lpstr>NKIP05.4.5._H</vt:lpstr>
      <vt:lpstr>NKIP05.4.5._I</vt:lpstr>
      <vt:lpstr>NKIP05.4.5._J</vt:lpstr>
      <vt:lpstr>NKIP05.4.5._K</vt:lpstr>
      <vt:lpstr>NKIP05.4.5._L</vt:lpstr>
      <vt:lpstr>NKIP05.4.6._A</vt:lpstr>
      <vt:lpstr>NKIP05.4.6._B</vt:lpstr>
      <vt:lpstr>NKIP05.4.6._C</vt:lpstr>
      <vt:lpstr>NKIP05.4.6._D</vt:lpstr>
      <vt:lpstr>NKIP05.4.6._E</vt:lpstr>
      <vt:lpstr>NKIP05.4.6._F</vt:lpstr>
      <vt:lpstr>NKIP05.4.6._G</vt:lpstr>
      <vt:lpstr>NKIP05.4.6._H</vt:lpstr>
      <vt:lpstr>NKIP05.4.6._I</vt:lpstr>
      <vt:lpstr>NKIP05.4.6._J</vt:lpstr>
      <vt:lpstr>NKIP05.4.6._K</vt:lpstr>
      <vt:lpstr>NKIP05.4.6._L</vt:lpstr>
      <vt:lpstr>NKIP05.4.7._A</vt:lpstr>
      <vt:lpstr>NKIP05.4.7._B</vt:lpstr>
      <vt:lpstr>NKIP05.4.7._C</vt:lpstr>
      <vt:lpstr>NKIP05.4.7._D</vt:lpstr>
      <vt:lpstr>NKIP05.4.7._E</vt:lpstr>
      <vt:lpstr>NKIP05.4.7._F</vt:lpstr>
      <vt:lpstr>NKIP05.4.7._G</vt:lpstr>
      <vt:lpstr>NKIP05.4.7._H</vt:lpstr>
      <vt:lpstr>NKIP05.4.7._I</vt:lpstr>
      <vt:lpstr>NKIP05.4.7._J</vt:lpstr>
      <vt:lpstr>NKIP05.4.7._K</vt:lpstr>
      <vt:lpstr>NKIP05.4.7._L</vt:lpstr>
      <vt:lpstr>NKIP05.5._A</vt:lpstr>
      <vt:lpstr>NKIP05.5._B</vt:lpstr>
      <vt:lpstr>NKIP05.5._C</vt:lpstr>
      <vt:lpstr>NKIP05.5._D</vt:lpstr>
      <vt:lpstr>NKIP05.5._E</vt:lpstr>
      <vt:lpstr>NKIP05.5._F</vt:lpstr>
      <vt:lpstr>NKIP05.5._G</vt:lpstr>
      <vt:lpstr>NKIP05.5._H</vt:lpstr>
      <vt:lpstr>NKIP05.5._I</vt:lpstr>
      <vt:lpstr>NKIP05.5._J</vt:lpstr>
      <vt:lpstr>NKIP05.5._K</vt:lpstr>
      <vt:lpstr>NKIP05.5._L</vt:lpstr>
      <vt:lpstr>NKIP08.1._A</vt:lpstr>
      <vt:lpstr>NKIP08.1._B</vt:lpstr>
      <vt:lpstr>NKIP08.1._C</vt:lpstr>
      <vt:lpstr>NKIP08.1._D</vt:lpstr>
      <vt:lpstr>NKIP08.1._E</vt:lpstr>
      <vt:lpstr>NKIP08.1._F</vt:lpstr>
      <vt:lpstr>NKIP08.1.1._A</vt:lpstr>
      <vt:lpstr>NKIP08.1.1._B</vt:lpstr>
      <vt:lpstr>NKIP08.1.1._C</vt:lpstr>
      <vt:lpstr>NKIP08.1.1._D</vt:lpstr>
      <vt:lpstr>NKIP08.1.1._E</vt:lpstr>
      <vt:lpstr>NKIP08.1.1._F</vt:lpstr>
      <vt:lpstr>NKIP08.1.2._A</vt:lpstr>
      <vt:lpstr>NKIP08.1.2._B</vt:lpstr>
      <vt:lpstr>NKIP08.1.2._C</vt:lpstr>
      <vt:lpstr>NKIP08.1.2._D</vt:lpstr>
      <vt:lpstr>NKIP08.1.2._E</vt:lpstr>
      <vt:lpstr>NKIP08.1.2._F</vt:lpstr>
      <vt:lpstr>NKIP08.1.3._A</vt:lpstr>
      <vt:lpstr>NKIP08.1.3._B</vt:lpstr>
      <vt:lpstr>NKIP08.1.3._C</vt:lpstr>
      <vt:lpstr>NKIP08.1.3._D</vt:lpstr>
      <vt:lpstr>NKIP08.1.3._E</vt:lpstr>
      <vt:lpstr>NKIP08.1.3._F</vt:lpstr>
      <vt:lpstr>NKIP08.1.4._A</vt:lpstr>
      <vt:lpstr>NKIP08.1.4._B</vt:lpstr>
      <vt:lpstr>NKIP08.1.4._C</vt:lpstr>
      <vt:lpstr>NKIP08.1.4._D</vt:lpstr>
      <vt:lpstr>NKIP08.1.4._E</vt:lpstr>
      <vt:lpstr>NKIP08.1.4._F</vt:lpstr>
      <vt:lpstr>NKIP08.1.5._A</vt:lpstr>
      <vt:lpstr>NKIP08.1.5._B</vt:lpstr>
      <vt:lpstr>NKIP08.1.5._C</vt:lpstr>
      <vt:lpstr>NKIP08.1.5._D</vt:lpstr>
      <vt:lpstr>NKIP08.1.5._E</vt:lpstr>
      <vt:lpstr>NKIP08.1.5._F</vt:lpstr>
      <vt:lpstr>NKIP08.1.6._A</vt:lpstr>
      <vt:lpstr>NKIP08.1.6._B</vt:lpstr>
      <vt:lpstr>NKIP08.1.6._C</vt:lpstr>
      <vt:lpstr>NKIP08.1.6._D</vt:lpstr>
      <vt:lpstr>NKIP08.1.6._E</vt:lpstr>
      <vt:lpstr>NKIP08.1.6._F</vt:lpstr>
      <vt:lpstr>NKIP08.1.7._A</vt:lpstr>
      <vt:lpstr>NKIP08.1.7._B</vt:lpstr>
      <vt:lpstr>NKIP08.1.7._C</vt:lpstr>
      <vt:lpstr>NKIP08.1.7._D</vt:lpstr>
      <vt:lpstr>NKIP08.1.7._E</vt:lpstr>
      <vt:lpstr>NKIP08.1.7._F</vt:lpstr>
      <vt:lpstr>NKIP09.1._A</vt:lpstr>
      <vt:lpstr>NKIP09.1._B</vt:lpstr>
      <vt:lpstr>NKIP09.1._C</vt:lpstr>
      <vt:lpstr>NKIP09.1._D</vt:lpstr>
      <vt:lpstr>NKIP09.1.1._A</vt:lpstr>
      <vt:lpstr>NKIP09.1.1._B</vt:lpstr>
      <vt:lpstr>NKIP09.1.1._C</vt:lpstr>
      <vt:lpstr>NKIP09.1.1._D</vt:lpstr>
      <vt:lpstr>NKIP09.1.2._A</vt:lpstr>
      <vt:lpstr>NKIP09.1.2._B</vt:lpstr>
      <vt:lpstr>NKIP09.1.2._C</vt:lpstr>
      <vt:lpstr>NKIP09.1.2._D</vt:lpstr>
      <vt:lpstr>NKIP09.1.3._A</vt:lpstr>
      <vt:lpstr>NKIP09.1.3._B</vt:lpstr>
      <vt:lpstr>NKIP09.1.3._C</vt:lpstr>
      <vt:lpstr>NKIP09.1.3._D</vt:lpstr>
      <vt:lpstr>NKIP09.1.4._A</vt:lpstr>
      <vt:lpstr>NKIP09.1.4._B</vt:lpstr>
      <vt:lpstr>NKIP09.1.4._C</vt:lpstr>
      <vt:lpstr>NKIP09.1.4._D</vt:lpstr>
      <vt:lpstr>NKIP09.1.5._A</vt:lpstr>
      <vt:lpstr>NKIP09.1.5._B</vt:lpstr>
      <vt:lpstr>NKIP09.1.5._C</vt:lpstr>
      <vt:lpstr>NKIP09.1.5._D</vt:lpstr>
      <vt:lpstr>NKIP09.1.6._A</vt:lpstr>
      <vt:lpstr>NKIP09.1.6._B</vt:lpstr>
      <vt:lpstr>NKIP09.1.6._C</vt:lpstr>
      <vt:lpstr>NKIP09.1.6._D</vt:lpstr>
      <vt:lpstr>NKIP09.1.7._A</vt:lpstr>
      <vt:lpstr>NKIP09.1.7._B</vt:lpstr>
      <vt:lpstr>NKIP09.1.7._C</vt:lpstr>
      <vt:lpstr>NKIP09.1.7._D</vt:lpstr>
      <vt:lpstr>NKIP10.1._A</vt:lpstr>
      <vt:lpstr>NKIP10.1._AA</vt:lpstr>
      <vt:lpstr>NKIP10.1._B</vt:lpstr>
      <vt:lpstr>NKIP10.1._C</vt:lpstr>
      <vt:lpstr>NKIP10.1._CC</vt:lpstr>
      <vt:lpstr>NKIP10.1._D</vt:lpstr>
      <vt:lpstr>NKIP10.1._E</vt:lpstr>
      <vt:lpstr>NKIP10.1._EE</vt:lpstr>
      <vt:lpstr>NKIP10.1._F</vt:lpstr>
      <vt:lpstr>NKIP10.1._G</vt:lpstr>
      <vt:lpstr>NKIP10.1._H</vt:lpstr>
      <vt:lpstr>NKIP10.1._I</vt:lpstr>
      <vt:lpstr>NKIP10.1._J</vt:lpstr>
      <vt:lpstr>NKIP10.1._K</vt:lpstr>
      <vt:lpstr>NKIP10.1._L</vt:lpstr>
      <vt:lpstr>NKIP10.1._M</vt:lpstr>
      <vt:lpstr>NKIP10.1._N</vt:lpstr>
      <vt:lpstr>NKIP10.1._O</vt:lpstr>
      <vt:lpstr>NKIP10.1._P</vt:lpstr>
      <vt:lpstr>NKIP10.1._Q</vt:lpstr>
      <vt:lpstr>NKIP10.1._R</vt:lpstr>
      <vt:lpstr>NKIP10.2._A</vt:lpstr>
      <vt:lpstr>NKIP10.2._AA</vt:lpstr>
      <vt:lpstr>NKIP10.2._B</vt:lpstr>
      <vt:lpstr>NKIP10.2._C</vt:lpstr>
      <vt:lpstr>NKIP10.2._CC</vt:lpstr>
      <vt:lpstr>NKIP10.2._D</vt:lpstr>
      <vt:lpstr>NKIP10.2._E</vt:lpstr>
      <vt:lpstr>NKIP10.2._EE</vt:lpstr>
      <vt:lpstr>NKIP10.2._F</vt:lpstr>
      <vt:lpstr>NKIP10.2._G</vt:lpstr>
      <vt:lpstr>NKIP10.2._H</vt:lpstr>
      <vt:lpstr>NKIP10.2._I</vt:lpstr>
      <vt:lpstr>NKIP10.2._J</vt:lpstr>
      <vt:lpstr>NKIP10.2._K</vt:lpstr>
      <vt:lpstr>NKIP10.2._L</vt:lpstr>
      <vt:lpstr>NKIP10.2._M</vt:lpstr>
      <vt:lpstr>NKIP10.2._N</vt:lpstr>
      <vt:lpstr>NKIP10.2._O</vt:lpstr>
      <vt:lpstr>NKIP10.2._P</vt:lpstr>
      <vt:lpstr>NKIP10.2._Q</vt:lpstr>
      <vt:lpstr>NKIP10.2._R</vt:lpstr>
      <vt:lpstr>NKIP10.3._A</vt:lpstr>
      <vt:lpstr>NKIP10.3._AA</vt:lpstr>
      <vt:lpstr>NKIP10.3._B</vt:lpstr>
      <vt:lpstr>NKIP10.3._C</vt:lpstr>
      <vt:lpstr>NKIP10.3._CC</vt:lpstr>
      <vt:lpstr>NKIP10.3._D</vt:lpstr>
      <vt:lpstr>NKIP10.3._E</vt:lpstr>
      <vt:lpstr>NKIP10.3._EE</vt:lpstr>
      <vt:lpstr>NKIP10.3._F</vt:lpstr>
      <vt:lpstr>NKIP10.3._G</vt:lpstr>
      <vt:lpstr>NKIP10.3._H</vt:lpstr>
      <vt:lpstr>NKIP10.3._I</vt:lpstr>
      <vt:lpstr>NKIP10.3._J</vt:lpstr>
      <vt:lpstr>NKIP10.3._K</vt:lpstr>
      <vt:lpstr>NKIP10.3._L</vt:lpstr>
      <vt:lpstr>NKIP10.3._M</vt:lpstr>
      <vt:lpstr>NKIP10.3._N</vt:lpstr>
      <vt:lpstr>NKIP10.3._O</vt:lpstr>
      <vt:lpstr>NKIP10.3._P</vt:lpstr>
      <vt:lpstr>NKIP10.3._Q</vt:lpstr>
      <vt:lpstr>NKIP10.3._R</vt:lpstr>
      <vt:lpstr>NKIP10.4._A</vt:lpstr>
      <vt:lpstr>NKIP10.4._AA</vt:lpstr>
      <vt:lpstr>NKIP10.4._B</vt:lpstr>
      <vt:lpstr>NKIP10.4._C</vt:lpstr>
      <vt:lpstr>NKIP10.4._CC</vt:lpstr>
      <vt:lpstr>NKIP10.4._D</vt:lpstr>
      <vt:lpstr>NKIP10.4._E</vt:lpstr>
      <vt:lpstr>NKIP10.4._EE</vt:lpstr>
      <vt:lpstr>NKIP10.4._F</vt:lpstr>
      <vt:lpstr>NKIP10.4._G</vt:lpstr>
      <vt:lpstr>NKIP10.4._H</vt:lpstr>
      <vt:lpstr>NKIP10.4._I</vt:lpstr>
      <vt:lpstr>NKIP10.4._J</vt:lpstr>
      <vt:lpstr>NKIP10.4._K</vt:lpstr>
      <vt:lpstr>NKIP10.4._L</vt:lpstr>
      <vt:lpstr>NKIP10.4._M</vt:lpstr>
      <vt:lpstr>NKIP10.4._N</vt:lpstr>
      <vt:lpstr>NKIP10.4._O</vt:lpstr>
      <vt:lpstr>NKIP10.4._P</vt:lpstr>
      <vt:lpstr>NKIP10.4._Q</vt:lpstr>
      <vt:lpstr>NKIP10.4._R</vt:lpstr>
      <vt:lpstr>NKIP10.5._A</vt:lpstr>
      <vt:lpstr>NKIP10.5._AA</vt:lpstr>
      <vt:lpstr>NKIP10.5._B</vt:lpstr>
      <vt:lpstr>NKIP10.5._C</vt:lpstr>
      <vt:lpstr>NKIP10.5._CC</vt:lpstr>
      <vt:lpstr>NKIP10.5._D</vt:lpstr>
      <vt:lpstr>NKIP10.5._E</vt:lpstr>
      <vt:lpstr>NKIP10.5._EE</vt:lpstr>
      <vt:lpstr>NKIP10.5._F</vt:lpstr>
      <vt:lpstr>NKIP10.5._G</vt:lpstr>
      <vt:lpstr>NKIP10.5._H</vt:lpstr>
      <vt:lpstr>NKIP10.5._I</vt:lpstr>
      <vt:lpstr>NKIP10.5._J</vt:lpstr>
      <vt:lpstr>NKIP10.5._K</vt:lpstr>
      <vt:lpstr>NKIP10.5._L</vt:lpstr>
      <vt:lpstr>NKIP10.5._M</vt:lpstr>
      <vt:lpstr>NKIP10.5._N</vt:lpstr>
      <vt:lpstr>NKIP10.5._O</vt:lpstr>
      <vt:lpstr>NKIP10.5._P</vt:lpstr>
      <vt:lpstr>NKIP10.5._Q</vt:lpstr>
      <vt:lpstr>NKIP10.5._R</vt:lpstr>
      <vt:lpstr>NKIP10.6._A</vt:lpstr>
      <vt:lpstr>NKIP10.6._AA</vt:lpstr>
      <vt:lpstr>NKIP10.6._B</vt:lpstr>
      <vt:lpstr>NKIP10.6._C</vt:lpstr>
      <vt:lpstr>NKIP10.6._CC</vt:lpstr>
      <vt:lpstr>NKIP10.6._D</vt:lpstr>
      <vt:lpstr>NKIP10.6._E</vt:lpstr>
      <vt:lpstr>NKIP10.6._EE</vt:lpstr>
      <vt:lpstr>NKIP10.6._F</vt:lpstr>
      <vt:lpstr>NKIP10.6._G</vt:lpstr>
      <vt:lpstr>NKIP10.6._H</vt:lpstr>
      <vt:lpstr>NKIP10.6._I</vt:lpstr>
      <vt:lpstr>NKIP10.6._J</vt:lpstr>
      <vt:lpstr>NKIP10.6._K</vt:lpstr>
      <vt:lpstr>NKIP10.6._L</vt:lpstr>
      <vt:lpstr>NKIP10.6._M</vt:lpstr>
      <vt:lpstr>NKIP10.6._N</vt:lpstr>
      <vt:lpstr>NKIP10.6._O</vt:lpstr>
      <vt:lpstr>NKIP10.6._P</vt:lpstr>
      <vt:lpstr>NKIP10.6._Q</vt:lpstr>
      <vt:lpstr>NKIP10.6._R</vt:lpstr>
      <vt:lpstr>NKIP10.7._A</vt:lpstr>
      <vt:lpstr>NKIP10.7._AA</vt:lpstr>
      <vt:lpstr>NKIP10.7._B</vt:lpstr>
      <vt:lpstr>NKIP10.7._C</vt:lpstr>
      <vt:lpstr>NKIP10.7._CC</vt:lpstr>
      <vt:lpstr>NKIP10.7._D</vt:lpstr>
      <vt:lpstr>NKIP10.7._E</vt:lpstr>
      <vt:lpstr>NKIP10.7._EE</vt:lpstr>
      <vt:lpstr>NKIP10.7._F</vt:lpstr>
      <vt:lpstr>NKIP10.7._G</vt:lpstr>
      <vt:lpstr>NKIP10.7._H</vt:lpstr>
      <vt:lpstr>NKIP10.7._I</vt:lpstr>
      <vt:lpstr>NKIP10.7._J</vt:lpstr>
      <vt:lpstr>NKIP10.7._K</vt:lpstr>
      <vt:lpstr>NKIP10.7._L</vt:lpstr>
      <vt:lpstr>NKIP10.7._M</vt:lpstr>
      <vt:lpstr>NKIP10.7._N</vt:lpstr>
      <vt:lpstr>NKIP10.7._O</vt:lpstr>
      <vt:lpstr>NKIP10.7._P</vt:lpstr>
      <vt:lpstr>NKIP10.7._Q</vt:lpstr>
      <vt:lpstr>NKIP10.7._R</vt:lpstr>
      <vt:lpstr>NKIP10.8._A</vt:lpstr>
      <vt:lpstr>NKIP10.8._AA</vt:lpstr>
      <vt:lpstr>NKIP10.8._B</vt:lpstr>
      <vt:lpstr>NKIP10.8._C</vt:lpstr>
      <vt:lpstr>NKIP10.8._CC</vt:lpstr>
      <vt:lpstr>NKIP10.8._D</vt:lpstr>
      <vt:lpstr>NKIP10.8._E</vt:lpstr>
      <vt:lpstr>NKIP10.8._EE</vt:lpstr>
      <vt:lpstr>NKIP10.8._F</vt:lpstr>
      <vt:lpstr>NKIP10.8._G</vt:lpstr>
      <vt:lpstr>NKIP10.8._H</vt:lpstr>
      <vt:lpstr>NKIP10.8._I</vt:lpstr>
      <vt:lpstr>NKIP10.8._J</vt:lpstr>
      <vt:lpstr>NKIP10.8._K</vt:lpstr>
      <vt:lpstr>NKIP10.8._L</vt:lpstr>
      <vt:lpstr>NKIP10.8._M</vt:lpstr>
      <vt:lpstr>NKIP10.8._N</vt:lpstr>
      <vt:lpstr>NKIP10.8._O</vt:lpstr>
      <vt:lpstr>NKIP10.8._P</vt:lpstr>
      <vt:lpstr>NKIP10.8._Q</vt:lpstr>
      <vt:lpstr>NKIP10.8._R</vt:lpstr>
      <vt:lpstr>NKIP11.1._A</vt:lpstr>
      <vt:lpstr>NKIP11.1._AA</vt:lpstr>
      <vt:lpstr>NKIP11.1._B</vt:lpstr>
      <vt:lpstr>NKIP11.1._C</vt:lpstr>
      <vt:lpstr>NKIP11.1._CC</vt:lpstr>
      <vt:lpstr>NKIP11.1._D</vt:lpstr>
      <vt:lpstr>NKIP11.1._E</vt:lpstr>
      <vt:lpstr>NKIP11.1._EE</vt:lpstr>
      <vt:lpstr>NKIP11.1._F</vt:lpstr>
      <vt:lpstr>NKIP11.1._G</vt:lpstr>
      <vt:lpstr>NKIP11.1._H</vt:lpstr>
      <vt:lpstr>NKIP11.1._I</vt:lpstr>
      <vt:lpstr>NKIP11.1._J</vt:lpstr>
      <vt:lpstr>NKIP11.1._K</vt:lpstr>
      <vt:lpstr>NKIP11.1._L</vt:lpstr>
      <vt:lpstr>NKIP11.1._M</vt:lpstr>
      <vt:lpstr>NKIP11.1._N</vt:lpstr>
      <vt:lpstr>NKIP11.1._O</vt:lpstr>
      <vt:lpstr>NKIP11.1._P</vt:lpstr>
      <vt:lpstr>NKIP11.1._Q</vt:lpstr>
      <vt:lpstr>NKIP11.1._R</vt:lpstr>
      <vt:lpstr>NKIP11.2._A</vt:lpstr>
      <vt:lpstr>NKIP11.2._AA</vt:lpstr>
      <vt:lpstr>NKIP11.2._B</vt:lpstr>
      <vt:lpstr>NKIP11.2._C</vt:lpstr>
      <vt:lpstr>NKIP11.2._CC</vt:lpstr>
      <vt:lpstr>NKIP11.2._D</vt:lpstr>
      <vt:lpstr>NKIP11.2._E</vt:lpstr>
      <vt:lpstr>NKIP11.2._EE</vt:lpstr>
      <vt:lpstr>NKIP11.2._F</vt:lpstr>
      <vt:lpstr>NKIP11.2._G</vt:lpstr>
      <vt:lpstr>NKIP11.2._H</vt:lpstr>
      <vt:lpstr>NKIP11.2._I</vt:lpstr>
      <vt:lpstr>NKIP11.2._J</vt:lpstr>
      <vt:lpstr>NKIP11.2._K</vt:lpstr>
      <vt:lpstr>NKIP11.2._L</vt:lpstr>
      <vt:lpstr>NKIP11.2._M</vt:lpstr>
      <vt:lpstr>NKIP11.2._N</vt:lpstr>
      <vt:lpstr>NKIP11.2._O</vt:lpstr>
      <vt:lpstr>NKIP11.2._P</vt:lpstr>
      <vt:lpstr>NKIP11.2._Q</vt:lpstr>
      <vt:lpstr>NKIP11.2._R</vt:lpstr>
      <vt:lpstr>NKIP11.3._A</vt:lpstr>
      <vt:lpstr>NKIP11.3._AA</vt:lpstr>
      <vt:lpstr>NKIP11.3._B</vt:lpstr>
      <vt:lpstr>NKIP11.3._C</vt:lpstr>
      <vt:lpstr>NKIP11.3._CC</vt:lpstr>
      <vt:lpstr>NKIP11.3._D</vt:lpstr>
      <vt:lpstr>NKIP11.3._E</vt:lpstr>
      <vt:lpstr>NKIP11.3._EE</vt:lpstr>
      <vt:lpstr>NKIP11.3._F</vt:lpstr>
      <vt:lpstr>NKIP11.3._G</vt:lpstr>
      <vt:lpstr>NKIP11.3._H</vt:lpstr>
      <vt:lpstr>NKIP11.3._I</vt:lpstr>
      <vt:lpstr>NKIP11.3._J</vt:lpstr>
      <vt:lpstr>NKIP11.3._K</vt:lpstr>
      <vt:lpstr>NKIP11.3._L</vt:lpstr>
      <vt:lpstr>NKIP11.3._M</vt:lpstr>
      <vt:lpstr>NKIP11.3._N</vt:lpstr>
      <vt:lpstr>NKIP11.3._O</vt:lpstr>
      <vt:lpstr>NKIP11.3._P</vt:lpstr>
      <vt:lpstr>NKIP11.3._Q</vt:lpstr>
      <vt:lpstr>NKIP11.3._R</vt:lpstr>
      <vt:lpstr>NKIP11.3.1._A</vt:lpstr>
      <vt:lpstr>NKIP11.3.1._AA</vt:lpstr>
      <vt:lpstr>NKIP11.3.1._B</vt:lpstr>
      <vt:lpstr>NKIP11.3.1._C</vt:lpstr>
      <vt:lpstr>NKIP11.3.1._CC</vt:lpstr>
      <vt:lpstr>NKIP11.3.1._D</vt:lpstr>
      <vt:lpstr>NKIP11.3.1._E</vt:lpstr>
      <vt:lpstr>NKIP11.3.1._EE</vt:lpstr>
      <vt:lpstr>NKIP11.3.1._F</vt:lpstr>
      <vt:lpstr>NKIP11.3.1._G</vt:lpstr>
      <vt:lpstr>NKIP11.3.1._H</vt:lpstr>
      <vt:lpstr>NKIP11.3.1._I</vt:lpstr>
      <vt:lpstr>NKIP11.3.1._J</vt:lpstr>
      <vt:lpstr>NKIP11.3.1._K</vt:lpstr>
      <vt:lpstr>NKIP11.3.1._L</vt:lpstr>
      <vt:lpstr>NKIP11.3.1._M</vt:lpstr>
      <vt:lpstr>NKIP11.3.1._N</vt:lpstr>
      <vt:lpstr>NKIP11.3.1._O</vt:lpstr>
      <vt:lpstr>NKIP11.3.1._P</vt:lpstr>
      <vt:lpstr>NKIP11.3.1._Q</vt:lpstr>
      <vt:lpstr>NKIP11.3.1._R</vt:lpstr>
      <vt:lpstr>NKIP11.4._A</vt:lpstr>
      <vt:lpstr>NKIP11.4._AA</vt:lpstr>
      <vt:lpstr>NKIP11.4._B</vt:lpstr>
      <vt:lpstr>NKIP11.4._C</vt:lpstr>
      <vt:lpstr>NKIP11.4._CC</vt:lpstr>
      <vt:lpstr>NKIP11.4._D</vt:lpstr>
      <vt:lpstr>NKIP11.4._E</vt:lpstr>
      <vt:lpstr>NKIP11.4._EE</vt:lpstr>
      <vt:lpstr>NKIP11.4._F</vt:lpstr>
      <vt:lpstr>NKIP11.4._G</vt:lpstr>
      <vt:lpstr>NKIP11.4._H</vt:lpstr>
      <vt:lpstr>NKIP11.4._I</vt:lpstr>
      <vt:lpstr>NKIP11.4._J</vt:lpstr>
      <vt:lpstr>NKIP11.4._K</vt:lpstr>
      <vt:lpstr>NKIP11.4._L</vt:lpstr>
      <vt:lpstr>NKIP11.4._M</vt:lpstr>
      <vt:lpstr>NKIP11.4._N</vt:lpstr>
      <vt:lpstr>NKIP11.4._O</vt:lpstr>
      <vt:lpstr>NKIP11.4._P</vt:lpstr>
      <vt:lpstr>NKIP11.4._Q</vt:lpstr>
      <vt:lpstr>NKIP11.4._R</vt:lpstr>
      <vt:lpstr>NKIP11.5._A</vt:lpstr>
      <vt:lpstr>NKIP11.5._AA</vt:lpstr>
      <vt:lpstr>NKIP11.5._B</vt:lpstr>
      <vt:lpstr>NKIP11.5._C</vt:lpstr>
      <vt:lpstr>NKIP11.5._CC</vt:lpstr>
      <vt:lpstr>NKIP11.5._D</vt:lpstr>
      <vt:lpstr>NKIP11.5._E</vt:lpstr>
      <vt:lpstr>NKIP11.5._EE</vt:lpstr>
      <vt:lpstr>NKIP11.5._F</vt:lpstr>
      <vt:lpstr>NKIP11.5._G</vt:lpstr>
      <vt:lpstr>NKIP11.5._H</vt:lpstr>
      <vt:lpstr>NKIP11.5._I</vt:lpstr>
      <vt:lpstr>NKIP11.5._J</vt:lpstr>
      <vt:lpstr>NKIP11.5._K</vt:lpstr>
      <vt:lpstr>NKIP11.5._L</vt:lpstr>
      <vt:lpstr>NKIP11.5._M</vt:lpstr>
      <vt:lpstr>NKIP11.5._N</vt:lpstr>
      <vt:lpstr>NKIP11.5._O</vt:lpstr>
      <vt:lpstr>NKIP11.5._P</vt:lpstr>
      <vt:lpstr>NKIP11.5._Q</vt:lpstr>
      <vt:lpstr>NKIP11.5._R</vt:lpstr>
      <vt:lpstr>NKIP11.6._A</vt:lpstr>
      <vt:lpstr>NKIP11.6._AA</vt:lpstr>
      <vt:lpstr>NKIP11.6._B</vt:lpstr>
      <vt:lpstr>NKIP11.6._C</vt:lpstr>
      <vt:lpstr>NKIP11.6._CC</vt:lpstr>
      <vt:lpstr>NKIP11.6._D</vt:lpstr>
      <vt:lpstr>NKIP11.6._E</vt:lpstr>
      <vt:lpstr>NKIP11.6._EE</vt:lpstr>
      <vt:lpstr>NKIP11.6._F</vt:lpstr>
      <vt:lpstr>NKIP11.6._G</vt:lpstr>
      <vt:lpstr>NKIP11.6._H</vt:lpstr>
      <vt:lpstr>NKIP11.6._I</vt:lpstr>
      <vt:lpstr>NKIP11.6._J</vt:lpstr>
      <vt:lpstr>NKIP11.6._K</vt:lpstr>
      <vt:lpstr>NKIP11.6._L</vt:lpstr>
      <vt:lpstr>NKIP11.6._M</vt:lpstr>
      <vt:lpstr>NKIP11.6._N</vt:lpstr>
      <vt:lpstr>NKIP11.6._O</vt:lpstr>
      <vt:lpstr>NKIP11.6._P</vt:lpstr>
      <vt:lpstr>NKIP11.6._Q</vt:lpstr>
      <vt:lpstr>NKIP11.6._R</vt:lpstr>
      <vt:lpstr>NKIP11.7._A</vt:lpstr>
      <vt:lpstr>NKIP11.7._AA</vt:lpstr>
      <vt:lpstr>NKIP11.7._B</vt:lpstr>
      <vt:lpstr>NKIP11.7._C</vt:lpstr>
      <vt:lpstr>NKIP11.7._CC</vt:lpstr>
      <vt:lpstr>NKIP11.7._D</vt:lpstr>
      <vt:lpstr>NKIP11.7._E</vt:lpstr>
      <vt:lpstr>NKIP11.7._EE</vt:lpstr>
      <vt:lpstr>NKIP11.7._F</vt:lpstr>
      <vt:lpstr>NKIP11.7._G</vt:lpstr>
      <vt:lpstr>NKIP11.7._H</vt:lpstr>
      <vt:lpstr>NKIP11.7._I</vt:lpstr>
      <vt:lpstr>NKIP11.7._J</vt:lpstr>
      <vt:lpstr>NKIP11.7._K</vt:lpstr>
      <vt:lpstr>NKIP11.7._L</vt:lpstr>
      <vt:lpstr>NKIP11.7._M</vt:lpstr>
      <vt:lpstr>NKIP11.7._N</vt:lpstr>
      <vt:lpstr>NKIP11.7._O</vt:lpstr>
      <vt:lpstr>NKIP11.7._P</vt:lpstr>
      <vt:lpstr>NKIP11.7._Q</vt:lpstr>
      <vt:lpstr>NKIP11.7._R</vt:lpstr>
      <vt:lpstr>NLOK02.1._A</vt:lpstr>
      <vt:lpstr>NLOK02.1._AA</vt:lpstr>
      <vt:lpstr>NLOK02.1._AB</vt:lpstr>
      <vt:lpstr>NLOK02.1._AC</vt:lpstr>
      <vt:lpstr>NLOK02.1._AD</vt:lpstr>
      <vt:lpstr>NLOK02.1._AE</vt:lpstr>
      <vt:lpstr>NLOK02.1._AF</vt:lpstr>
      <vt:lpstr>NLOK02.1._AG</vt:lpstr>
      <vt:lpstr>NLOK02.1._B</vt:lpstr>
      <vt:lpstr>NLOK02.1._C</vt:lpstr>
      <vt:lpstr>NLOK02.1._D</vt:lpstr>
      <vt:lpstr>NLOK02.1._E</vt:lpstr>
      <vt:lpstr>NLOK02.1._F</vt:lpstr>
      <vt:lpstr>NLOK02.1._G</vt:lpstr>
      <vt:lpstr>NLOK02.1._H</vt:lpstr>
      <vt:lpstr>NLOK02.1._I</vt:lpstr>
      <vt:lpstr>NLOK02.1._J</vt:lpstr>
      <vt:lpstr>NLOK02.1._K</vt:lpstr>
      <vt:lpstr>NLOK02.1._L</vt:lpstr>
      <vt:lpstr>NLOK02.1._M</vt:lpstr>
      <vt:lpstr>NLOK02.1._N</vt:lpstr>
      <vt:lpstr>NLOK02.1._O</vt:lpstr>
      <vt:lpstr>NLOK02.1._P</vt:lpstr>
      <vt:lpstr>NLOK02.1._R</vt:lpstr>
      <vt:lpstr>NLOK02.1._S</vt:lpstr>
      <vt:lpstr>NLOK02.1._T</vt:lpstr>
      <vt:lpstr>NLOK02.1._U</vt:lpstr>
      <vt:lpstr>NLOK02.1._V</vt:lpstr>
      <vt:lpstr>NLOK02.1._W</vt:lpstr>
      <vt:lpstr>NLOK02.1._X</vt:lpstr>
      <vt:lpstr>NLOK02.1._Y</vt:lpstr>
      <vt:lpstr>NLOK02.1._Z</vt:lpstr>
      <vt:lpstr>NLOK02.2._A</vt:lpstr>
      <vt:lpstr>NLOK02.2._AA</vt:lpstr>
      <vt:lpstr>NLOK02.2._AB</vt:lpstr>
      <vt:lpstr>NLOK02.2._AC</vt:lpstr>
      <vt:lpstr>NLOK02.2._AD</vt:lpstr>
      <vt:lpstr>NLOK02.2._AE</vt:lpstr>
      <vt:lpstr>NLOK02.2._AF</vt:lpstr>
      <vt:lpstr>NLOK02.2._AG</vt:lpstr>
      <vt:lpstr>NLOK02.2._B</vt:lpstr>
      <vt:lpstr>NLOK02.2._C</vt:lpstr>
      <vt:lpstr>NLOK02.2._D</vt:lpstr>
      <vt:lpstr>NLOK02.2._E</vt:lpstr>
      <vt:lpstr>NLOK02.2._F</vt:lpstr>
      <vt:lpstr>NLOK02.2._G</vt:lpstr>
      <vt:lpstr>NLOK02.2._H</vt:lpstr>
      <vt:lpstr>NLOK02.2._I</vt:lpstr>
      <vt:lpstr>NLOK02.2._J</vt:lpstr>
      <vt:lpstr>NLOK02.2._K</vt:lpstr>
      <vt:lpstr>NLOK02.2._L</vt:lpstr>
      <vt:lpstr>NLOK02.2._M</vt:lpstr>
      <vt:lpstr>NLOK02.2._N</vt:lpstr>
      <vt:lpstr>NLOK02.2._O</vt:lpstr>
      <vt:lpstr>NLOK02.2._P</vt:lpstr>
      <vt:lpstr>NLOK02.2._R</vt:lpstr>
      <vt:lpstr>NLOK02.2._S</vt:lpstr>
      <vt:lpstr>NLOK02.2._T</vt:lpstr>
      <vt:lpstr>NLOK02.2._U</vt:lpstr>
      <vt:lpstr>NLOK02.2._V</vt:lpstr>
      <vt:lpstr>NLOK02.2._W</vt:lpstr>
      <vt:lpstr>NLOK02.2._X</vt:lpstr>
      <vt:lpstr>NLOK02.2._Y</vt:lpstr>
      <vt:lpstr>NLOK02.2._Z</vt:lpstr>
      <vt:lpstr>NLOK02.3._A</vt:lpstr>
      <vt:lpstr>NLOK02.3._AA</vt:lpstr>
      <vt:lpstr>NLOK02.3._AB</vt:lpstr>
      <vt:lpstr>NLOK02.3._AC</vt:lpstr>
      <vt:lpstr>NLOK02.3._AD</vt:lpstr>
      <vt:lpstr>NLOK02.3._AE</vt:lpstr>
      <vt:lpstr>NLOK02.3._AF</vt:lpstr>
      <vt:lpstr>NLOK02.3._AG</vt:lpstr>
      <vt:lpstr>NLOK02.3._B</vt:lpstr>
      <vt:lpstr>NLOK02.3._C</vt:lpstr>
      <vt:lpstr>NLOK02.3._D</vt:lpstr>
      <vt:lpstr>NLOK02.3._E</vt:lpstr>
      <vt:lpstr>NLOK02.3._F</vt:lpstr>
      <vt:lpstr>NLOK02.3._G</vt:lpstr>
      <vt:lpstr>NLOK02.3._H</vt:lpstr>
      <vt:lpstr>NLOK02.3._I</vt:lpstr>
      <vt:lpstr>NLOK02.3._J</vt:lpstr>
      <vt:lpstr>NLOK02.3._K</vt:lpstr>
      <vt:lpstr>NLOK02.3._L</vt:lpstr>
      <vt:lpstr>NLOK02.3._M</vt:lpstr>
      <vt:lpstr>NLOK02.3._N</vt:lpstr>
      <vt:lpstr>NLOK02.3._O</vt:lpstr>
      <vt:lpstr>NLOK02.3._P</vt:lpstr>
      <vt:lpstr>NLOK02.3._R</vt:lpstr>
      <vt:lpstr>NLOK02.3._S</vt:lpstr>
      <vt:lpstr>NLOK02.3._T</vt:lpstr>
      <vt:lpstr>NLOK02.3._U</vt:lpstr>
      <vt:lpstr>NLOK02.3._V</vt:lpstr>
      <vt:lpstr>NLOK02.3._W</vt:lpstr>
      <vt:lpstr>NLOK02.3._X</vt:lpstr>
      <vt:lpstr>NLOK02.3._Y</vt:lpstr>
      <vt:lpstr>NLOK02.3._Z</vt:lpstr>
      <vt:lpstr>NLOK02.4._A</vt:lpstr>
      <vt:lpstr>NLOK02.4._AA</vt:lpstr>
      <vt:lpstr>NLOK02.4._AB</vt:lpstr>
      <vt:lpstr>NLOK02.4._AC</vt:lpstr>
      <vt:lpstr>NLOK02.4._AD</vt:lpstr>
      <vt:lpstr>NLOK02.4._AE</vt:lpstr>
      <vt:lpstr>NLOK02.4._AF</vt:lpstr>
      <vt:lpstr>NLOK02.4._AG</vt:lpstr>
      <vt:lpstr>NLOK02.4._B</vt:lpstr>
      <vt:lpstr>NLOK02.4._C</vt:lpstr>
      <vt:lpstr>NLOK02.4._D</vt:lpstr>
      <vt:lpstr>NLOK02.4._E</vt:lpstr>
      <vt:lpstr>NLOK02.4._F</vt:lpstr>
      <vt:lpstr>NLOK02.4._G</vt:lpstr>
      <vt:lpstr>NLOK02.4._H</vt:lpstr>
      <vt:lpstr>NLOK02.4._I</vt:lpstr>
      <vt:lpstr>NLOK02.4._J</vt:lpstr>
      <vt:lpstr>NLOK02.4._K</vt:lpstr>
      <vt:lpstr>NLOK02.4._L</vt:lpstr>
      <vt:lpstr>NLOK02.4._M</vt:lpstr>
      <vt:lpstr>NLOK02.4._N</vt:lpstr>
      <vt:lpstr>NLOK02.4._O</vt:lpstr>
      <vt:lpstr>NLOK02.4._P</vt:lpstr>
      <vt:lpstr>NLOK02.4._R</vt:lpstr>
      <vt:lpstr>NLOK02.4._S</vt:lpstr>
      <vt:lpstr>NLOK02.4._T</vt:lpstr>
      <vt:lpstr>NLOK02.4._U</vt:lpstr>
      <vt:lpstr>NLOK02.4._V</vt:lpstr>
      <vt:lpstr>NLOK02.4._W</vt:lpstr>
      <vt:lpstr>NLOK02.4._X</vt:lpstr>
      <vt:lpstr>NLOK02.4._Y</vt:lpstr>
      <vt:lpstr>NLOK02.4._Z</vt:lpstr>
      <vt:lpstr>NWTZ01.1._A</vt:lpstr>
      <vt:lpstr>NWTZ01.1._B</vt:lpstr>
      <vt:lpstr>NWTZ01.1._C</vt:lpstr>
      <vt:lpstr>NWTZ01.1._D</vt:lpstr>
      <vt:lpstr>NWTZ01.1._E</vt:lpstr>
      <vt:lpstr>NWTZ01.1._F</vt:lpstr>
      <vt:lpstr>NWTZ01.1._G</vt:lpstr>
      <vt:lpstr>NWTZ01.1._H</vt:lpstr>
      <vt:lpstr>NWTZ01.1._I</vt:lpstr>
      <vt:lpstr>NWTZ01.2._A</vt:lpstr>
      <vt:lpstr>NWTZ01.2._B</vt:lpstr>
      <vt:lpstr>NWTZ01.2._C</vt:lpstr>
      <vt:lpstr>NWTZ01.2._D</vt:lpstr>
      <vt:lpstr>NWTZ01.2._E</vt:lpstr>
      <vt:lpstr>NWTZ01.2._F</vt:lpstr>
      <vt:lpstr>NWTZ01.2._G</vt:lpstr>
      <vt:lpstr>NWTZ01.2._H</vt:lpstr>
      <vt:lpstr>NWTZ01.2._I</vt:lpstr>
      <vt:lpstr>NWTZ01.3._A</vt:lpstr>
      <vt:lpstr>NWTZ01.3._B</vt:lpstr>
      <vt:lpstr>NWTZ01.3._C</vt:lpstr>
      <vt:lpstr>NWTZ01.3._D</vt:lpstr>
      <vt:lpstr>NWTZ01.3._E</vt:lpstr>
      <vt:lpstr>NWTZ01.3._F</vt:lpstr>
      <vt:lpstr>NWTZ01.3._G</vt:lpstr>
      <vt:lpstr>NWTZ01.3._H</vt:lpstr>
      <vt:lpstr>NWTZ01.3._I</vt:lpstr>
      <vt:lpstr>NWTZ01.4._A</vt:lpstr>
      <vt:lpstr>NWTZ01.4._B</vt:lpstr>
      <vt:lpstr>NWTZ01.4._C</vt:lpstr>
      <vt:lpstr>NWTZ01.4._D</vt:lpstr>
      <vt:lpstr>NWTZ01.4._E</vt:lpstr>
      <vt:lpstr>NWTZ01.4._F</vt:lpstr>
      <vt:lpstr>NWTZ01.4._G</vt:lpstr>
      <vt:lpstr>NWTZ01.4._H</vt:lpstr>
      <vt:lpstr>NWTZ01.4._I</vt:lpstr>
      <vt:lpstr>NWTZ01.5._A</vt:lpstr>
      <vt:lpstr>NWTZ01.5._B</vt:lpstr>
      <vt:lpstr>NWTZ01.5._C</vt:lpstr>
      <vt:lpstr>NWTZ01.5._D</vt:lpstr>
      <vt:lpstr>NWTZ01.5._E</vt:lpstr>
      <vt:lpstr>NWTZ01.5._F</vt:lpstr>
      <vt:lpstr>NWTZ01.5._G</vt:lpstr>
      <vt:lpstr>NWTZ01.5._H</vt:lpstr>
      <vt:lpstr>NWTZ01.5._I</vt:lpstr>
      <vt:lpstr>NWTZ01.6._A</vt:lpstr>
      <vt:lpstr>NWTZ01.6._B</vt:lpstr>
      <vt:lpstr>NWTZ01.6._C</vt:lpstr>
      <vt:lpstr>NWTZ01.6._D</vt:lpstr>
      <vt:lpstr>NWTZ01.6._E</vt:lpstr>
      <vt:lpstr>NWTZ01.6._F</vt:lpstr>
      <vt:lpstr>NWTZ01.6._G</vt:lpstr>
      <vt:lpstr>NWTZ01.6._H</vt:lpstr>
      <vt:lpstr>NWTZ01.6._I</vt:lpstr>
      <vt:lpstr>NWTZ01.7._A</vt:lpstr>
      <vt:lpstr>NWTZ01.7._B</vt:lpstr>
      <vt:lpstr>NWTZ01.7._C</vt:lpstr>
      <vt:lpstr>NWTZ01.7._D</vt:lpstr>
      <vt:lpstr>NWTZ01.7._E</vt:lpstr>
      <vt:lpstr>NWTZ01.7._F</vt:lpstr>
      <vt:lpstr>NWTZ01.7._G</vt:lpstr>
      <vt:lpstr>NWTZ01.7._H</vt:lpstr>
      <vt:lpstr>NWTZ01.7._I</vt:lpstr>
      <vt:lpstr>NWTZ01.8._A</vt:lpstr>
      <vt:lpstr>NWTZ01.8._B</vt:lpstr>
      <vt:lpstr>NWTZ01.8._C</vt:lpstr>
      <vt:lpstr>NWTZ01.8._D</vt:lpstr>
      <vt:lpstr>NWTZ01.8._E</vt:lpstr>
      <vt:lpstr>NWTZ01.8._F</vt:lpstr>
      <vt:lpstr>NWTZ01.8._G</vt:lpstr>
      <vt:lpstr>NWTZ01.8._H</vt:lpstr>
      <vt:lpstr>NWTZ01.8._I</vt:lpstr>
      <vt:lpstr>NWTZ02.1._A</vt:lpstr>
      <vt:lpstr>NWTZ02.1._B</vt:lpstr>
      <vt:lpstr>NWTZ02.1._C</vt:lpstr>
      <vt:lpstr>NWTZ02.1._D</vt:lpstr>
      <vt:lpstr>NWTZ02.1._E</vt:lpstr>
      <vt:lpstr>NWTZ02.1._F</vt:lpstr>
      <vt:lpstr>NWTZ02.1._G</vt:lpstr>
      <vt:lpstr>NWTZ02.1._H</vt:lpstr>
      <vt:lpstr>NWTZ02.1._I</vt:lpstr>
      <vt:lpstr>NWTZ02.2._A</vt:lpstr>
      <vt:lpstr>NWTZ02.2._B</vt:lpstr>
      <vt:lpstr>NWTZ02.2._C</vt:lpstr>
      <vt:lpstr>NWTZ02.2._D</vt:lpstr>
      <vt:lpstr>NWTZ02.2._E</vt:lpstr>
      <vt:lpstr>NWTZ02.2._F</vt:lpstr>
      <vt:lpstr>NWTZ02.2._G</vt:lpstr>
      <vt:lpstr>NWTZ02.2._H</vt:lpstr>
      <vt:lpstr>NWTZ02.2._I</vt:lpstr>
      <vt:lpstr>NWTZ02.3._A</vt:lpstr>
      <vt:lpstr>NWTZ02.3._B</vt:lpstr>
      <vt:lpstr>NWTZ02.3._C</vt:lpstr>
      <vt:lpstr>NWTZ02.3._D</vt:lpstr>
      <vt:lpstr>NWTZ02.3._E</vt:lpstr>
      <vt:lpstr>NWTZ02.3._F</vt:lpstr>
      <vt:lpstr>NWTZ02.3._G</vt:lpstr>
      <vt:lpstr>NWTZ02.3._H</vt:lpstr>
      <vt:lpstr>NWTZ02.3._I</vt:lpstr>
      <vt:lpstr>NWTZ02.4._A</vt:lpstr>
      <vt:lpstr>NWTZ02.4._B</vt:lpstr>
      <vt:lpstr>NWTZ02.4._C</vt:lpstr>
      <vt:lpstr>NWTZ02.4._D</vt:lpstr>
      <vt:lpstr>NWTZ02.4._E</vt:lpstr>
      <vt:lpstr>NWTZ02.4._F</vt:lpstr>
      <vt:lpstr>NWTZ02.4._G</vt:lpstr>
      <vt:lpstr>NWTZ02.4._H</vt:lpstr>
      <vt:lpstr>NWTZ02.4._I</vt:lpstr>
      <vt:lpstr>NWTZ02.5._A</vt:lpstr>
      <vt:lpstr>NWTZ02.5._B</vt:lpstr>
      <vt:lpstr>NWTZ02.5._C</vt:lpstr>
      <vt:lpstr>NWTZ02.5._D</vt:lpstr>
      <vt:lpstr>NWTZ02.5._E</vt:lpstr>
      <vt:lpstr>NWTZ02.5._F</vt:lpstr>
      <vt:lpstr>NWTZ02.5._G</vt:lpstr>
      <vt:lpstr>NWTZ02.5._H</vt:lpstr>
      <vt:lpstr>NWTZ02.5._I</vt:lpstr>
      <vt:lpstr>NWTZ02.6._A</vt:lpstr>
      <vt:lpstr>NWTZ02.6._B</vt:lpstr>
      <vt:lpstr>NWTZ02.6._C</vt:lpstr>
      <vt:lpstr>NWTZ02.6._D</vt:lpstr>
      <vt:lpstr>NWTZ02.6._E</vt:lpstr>
      <vt:lpstr>NWTZ02.6._F</vt:lpstr>
      <vt:lpstr>NWTZ02.6._G</vt:lpstr>
      <vt:lpstr>NWTZ02.6._H</vt:lpstr>
      <vt:lpstr>NWTZ02.6._I</vt:lpstr>
      <vt:lpstr>NWTZ02.7._A</vt:lpstr>
      <vt:lpstr>NWTZ02.7._B</vt:lpstr>
      <vt:lpstr>NWTZ02.7._C</vt:lpstr>
      <vt:lpstr>NWTZ02.7._D</vt:lpstr>
      <vt:lpstr>NWTZ02.7._E</vt:lpstr>
      <vt:lpstr>NWTZ02.7._F</vt:lpstr>
      <vt:lpstr>NWTZ02.7._G</vt:lpstr>
      <vt:lpstr>NWTZ02.7._H</vt:lpstr>
      <vt:lpstr>NWTZ02.7._I</vt:lpstr>
      <vt:lpstr>NWTZ02.8._A</vt:lpstr>
      <vt:lpstr>NWTZ02.8._B</vt:lpstr>
      <vt:lpstr>NWTZ02.8._C</vt:lpstr>
      <vt:lpstr>NWTZ02.8._D</vt:lpstr>
      <vt:lpstr>NWTZ02.8._E</vt:lpstr>
      <vt:lpstr>NWTZ02.8._F</vt:lpstr>
      <vt:lpstr>NWTZ02.8._G</vt:lpstr>
      <vt:lpstr>NWTZ02.8._H</vt:lpstr>
      <vt:lpstr>NWTZ02.8._I</vt:lpstr>
      <vt:lpstr>NWTZ03.1._A</vt:lpstr>
      <vt:lpstr>NWTZ03.1._B</vt:lpstr>
      <vt:lpstr>NWTZ03.1._C</vt:lpstr>
      <vt:lpstr>NWTZ03.1._D</vt:lpstr>
      <vt:lpstr>NWTZ03.1._E</vt:lpstr>
      <vt:lpstr>NWTZ03.1._F</vt:lpstr>
      <vt:lpstr>NWTZ03.1._G</vt:lpstr>
      <vt:lpstr>NWTZ03.1._H</vt:lpstr>
      <vt:lpstr>NWTZ03.1._I</vt:lpstr>
      <vt:lpstr>NWTZ03.1._J</vt:lpstr>
      <vt:lpstr>NWTZ03.1._K</vt:lpstr>
      <vt:lpstr>NWTZ03.1._L</vt:lpstr>
      <vt:lpstr>NWTZ03.1._M</vt:lpstr>
      <vt:lpstr>NWTZ03.1._N</vt:lpstr>
      <vt:lpstr>NWTZ03.1._O</vt:lpstr>
      <vt:lpstr>NWTZ03.1._P</vt:lpstr>
      <vt:lpstr>NWTZ03.1._R</vt:lpstr>
      <vt:lpstr>NWTZ03.1._S</vt:lpstr>
      <vt:lpstr>NWTZ03.1._T</vt:lpstr>
      <vt:lpstr>NWTZ03.1._U</vt:lpstr>
      <vt:lpstr>NWTZ03.1.1._A</vt:lpstr>
      <vt:lpstr>NWTZ03.1.1._B</vt:lpstr>
      <vt:lpstr>NWTZ03.1.1._C</vt:lpstr>
      <vt:lpstr>NWTZ03.1.1._D</vt:lpstr>
      <vt:lpstr>NWTZ03.1.1._E</vt:lpstr>
      <vt:lpstr>NWTZ03.1.1._F</vt:lpstr>
      <vt:lpstr>NWTZ03.1.1._G</vt:lpstr>
      <vt:lpstr>NWTZ03.1.1._H</vt:lpstr>
      <vt:lpstr>NWTZ03.1.1._I</vt:lpstr>
      <vt:lpstr>NWTZ03.1.1._J</vt:lpstr>
      <vt:lpstr>NWTZ03.1.1._K</vt:lpstr>
      <vt:lpstr>NWTZ03.1.1._L</vt:lpstr>
      <vt:lpstr>NWTZ03.1.1._M</vt:lpstr>
      <vt:lpstr>NWTZ03.1.1._N</vt:lpstr>
      <vt:lpstr>NWTZ03.1.1._O</vt:lpstr>
      <vt:lpstr>NWTZ03.1.1._P</vt:lpstr>
      <vt:lpstr>NWTZ03.1.1._R</vt:lpstr>
      <vt:lpstr>NWTZ03.1.1._S</vt:lpstr>
      <vt:lpstr>NWTZ03.1.1._T</vt:lpstr>
      <vt:lpstr>NWTZ03.1.1._U</vt:lpstr>
      <vt:lpstr>NWTZ03.1.2._A</vt:lpstr>
      <vt:lpstr>NWTZ03.1.2._B</vt:lpstr>
      <vt:lpstr>NWTZ03.1.2._C</vt:lpstr>
      <vt:lpstr>NWTZ03.1.2._D</vt:lpstr>
      <vt:lpstr>NWTZ03.1.2._E</vt:lpstr>
      <vt:lpstr>NWTZ03.1.2._F</vt:lpstr>
      <vt:lpstr>NWTZ03.1.2._G</vt:lpstr>
      <vt:lpstr>NWTZ03.1.2._H</vt:lpstr>
      <vt:lpstr>NWTZ03.1.2._I</vt:lpstr>
      <vt:lpstr>NWTZ03.1.2._J</vt:lpstr>
      <vt:lpstr>NWTZ03.1.2._K</vt:lpstr>
      <vt:lpstr>NWTZ03.1.2._L</vt:lpstr>
      <vt:lpstr>NWTZ03.1.2._M</vt:lpstr>
      <vt:lpstr>NWTZ03.1.2._N</vt:lpstr>
      <vt:lpstr>NWTZ03.1.2._O</vt:lpstr>
      <vt:lpstr>NWTZ03.1.2._P</vt:lpstr>
      <vt:lpstr>NWTZ03.1.2._R</vt:lpstr>
      <vt:lpstr>NWTZ03.1.2._S</vt:lpstr>
      <vt:lpstr>NWTZ03.1.2._T</vt:lpstr>
      <vt:lpstr>NWTZ03.1.2._U</vt:lpstr>
      <vt:lpstr>NWTZ03.1.3._A</vt:lpstr>
      <vt:lpstr>NWTZ03.1.3._B</vt:lpstr>
      <vt:lpstr>NWTZ03.1.3._C</vt:lpstr>
      <vt:lpstr>NWTZ03.1.3._D</vt:lpstr>
      <vt:lpstr>NWTZ03.1.3._E</vt:lpstr>
      <vt:lpstr>NWTZ03.1.3._F</vt:lpstr>
      <vt:lpstr>NWTZ03.1.3._G</vt:lpstr>
      <vt:lpstr>NWTZ03.1.3._H</vt:lpstr>
      <vt:lpstr>NWTZ03.1.3._I</vt:lpstr>
      <vt:lpstr>NWTZ03.1.3._J</vt:lpstr>
      <vt:lpstr>NWTZ03.1.3._K</vt:lpstr>
      <vt:lpstr>NWTZ03.1.3._L</vt:lpstr>
      <vt:lpstr>NWTZ03.1.3._M</vt:lpstr>
      <vt:lpstr>NWTZ03.1.3._N</vt:lpstr>
      <vt:lpstr>NWTZ03.1.3._O</vt:lpstr>
      <vt:lpstr>NWTZ03.1.3._P</vt:lpstr>
      <vt:lpstr>NWTZ03.1.3._R</vt:lpstr>
      <vt:lpstr>NWTZ03.1.3._S</vt:lpstr>
      <vt:lpstr>NWTZ03.1.3._T</vt:lpstr>
      <vt:lpstr>NWTZ03.1.3._U</vt:lpstr>
      <vt:lpstr>NWTZ03.1.4._A</vt:lpstr>
      <vt:lpstr>NWTZ03.1.4._B</vt:lpstr>
      <vt:lpstr>NWTZ03.1.4._C</vt:lpstr>
      <vt:lpstr>NWTZ03.1.4._D</vt:lpstr>
      <vt:lpstr>NWTZ03.1.4._E</vt:lpstr>
      <vt:lpstr>NWTZ03.1.4._F</vt:lpstr>
      <vt:lpstr>NWTZ03.1.4._G</vt:lpstr>
      <vt:lpstr>NWTZ03.1.4._H</vt:lpstr>
      <vt:lpstr>NWTZ03.1.4._I</vt:lpstr>
      <vt:lpstr>NWTZ03.1.4._J</vt:lpstr>
      <vt:lpstr>NWTZ03.1.4._K</vt:lpstr>
      <vt:lpstr>NWTZ03.1.4._L</vt:lpstr>
      <vt:lpstr>NWTZ03.1.4._M</vt:lpstr>
      <vt:lpstr>NWTZ03.1.4._N</vt:lpstr>
      <vt:lpstr>NWTZ03.1.4._O</vt:lpstr>
      <vt:lpstr>NWTZ03.1.4._P</vt:lpstr>
      <vt:lpstr>NWTZ03.1.4._R</vt:lpstr>
      <vt:lpstr>NWTZ03.1.4._S</vt:lpstr>
      <vt:lpstr>NWTZ03.1.4._T</vt:lpstr>
      <vt:lpstr>NWTZ03.1.4._U</vt:lpstr>
      <vt:lpstr>NWTZ03.1.5._A</vt:lpstr>
      <vt:lpstr>NWTZ03.1.5._B</vt:lpstr>
      <vt:lpstr>NWTZ03.1.5._C</vt:lpstr>
      <vt:lpstr>NWTZ03.1.5._D</vt:lpstr>
      <vt:lpstr>NWTZ03.1.5._E</vt:lpstr>
      <vt:lpstr>NWTZ03.1.5._F</vt:lpstr>
      <vt:lpstr>NWTZ03.1.5._G</vt:lpstr>
      <vt:lpstr>NWTZ03.1.5._H</vt:lpstr>
      <vt:lpstr>NWTZ03.1.5._I</vt:lpstr>
      <vt:lpstr>NWTZ03.1.5._J</vt:lpstr>
      <vt:lpstr>NWTZ03.1.5._K</vt:lpstr>
      <vt:lpstr>NWTZ03.1.5._L</vt:lpstr>
      <vt:lpstr>NWTZ03.1.5._M</vt:lpstr>
      <vt:lpstr>NWTZ03.1.5._N</vt:lpstr>
      <vt:lpstr>NWTZ03.1.5._O</vt:lpstr>
      <vt:lpstr>NWTZ03.1.5._P</vt:lpstr>
      <vt:lpstr>NWTZ03.1.5._R</vt:lpstr>
      <vt:lpstr>NWTZ03.1.5._S</vt:lpstr>
      <vt:lpstr>NWTZ03.1.5._T</vt:lpstr>
      <vt:lpstr>NWTZ03.1.5._U</vt:lpstr>
      <vt:lpstr>NWTZ03.1.6._A</vt:lpstr>
      <vt:lpstr>NWTZ03.1.6._B</vt:lpstr>
      <vt:lpstr>NWTZ03.1.6._C</vt:lpstr>
      <vt:lpstr>NWTZ03.1.6._D</vt:lpstr>
      <vt:lpstr>NWTZ03.1.6._E</vt:lpstr>
      <vt:lpstr>NWTZ03.1.6._F</vt:lpstr>
      <vt:lpstr>NWTZ03.1.6._G</vt:lpstr>
      <vt:lpstr>NWTZ03.1.6._H</vt:lpstr>
      <vt:lpstr>NWTZ03.1.6._I</vt:lpstr>
      <vt:lpstr>NWTZ03.1.6._J</vt:lpstr>
      <vt:lpstr>NWTZ03.1.6._K</vt:lpstr>
      <vt:lpstr>NWTZ03.1.6._L</vt:lpstr>
      <vt:lpstr>NWTZ03.1.6._M</vt:lpstr>
      <vt:lpstr>NWTZ03.1.6._N</vt:lpstr>
      <vt:lpstr>NWTZ03.1.6._O</vt:lpstr>
      <vt:lpstr>NWTZ03.1.6._P</vt:lpstr>
      <vt:lpstr>NWTZ03.1.6._R</vt:lpstr>
      <vt:lpstr>NWTZ03.1.6._S</vt:lpstr>
      <vt:lpstr>NWTZ03.1.6._T</vt:lpstr>
      <vt:lpstr>NWTZ03.1.6._U</vt:lpstr>
      <vt:lpstr>NWTZ03.1.7._A</vt:lpstr>
      <vt:lpstr>NWTZ03.1.7._B</vt:lpstr>
      <vt:lpstr>NWTZ03.1.7._C</vt:lpstr>
      <vt:lpstr>NWTZ03.1.7._D</vt:lpstr>
      <vt:lpstr>NWTZ03.1.7._E</vt:lpstr>
      <vt:lpstr>NWTZ03.1.7._F</vt:lpstr>
      <vt:lpstr>NWTZ03.1.7._G</vt:lpstr>
      <vt:lpstr>NWTZ03.1.7._H</vt:lpstr>
      <vt:lpstr>NWTZ03.1.7._I</vt:lpstr>
      <vt:lpstr>NWTZ03.1.7._J</vt:lpstr>
      <vt:lpstr>NWTZ03.1.7._K</vt:lpstr>
      <vt:lpstr>NWTZ03.1.7._L</vt:lpstr>
      <vt:lpstr>NWTZ03.1.7._M</vt:lpstr>
      <vt:lpstr>NWTZ03.1.7._N</vt:lpstr>
      <vt:lpstr>NWTZ03.1.7._O</vt:lpstr>
      <vt:lpstr>NWTZ03.1.7._P</vt:lpstr>
      <vt:lpstr>NWTZ03.1.7._R</vt:lpstr>
      <vt:lpstr>NWTZ03.1.7._S</vt:lpstr>
      <vt:lpstr>NWTZ03.1.7._T</vt:lpstr>
      <vt:lpstr>NWTZ03.1.7._U</vt:lpstr>
      <vt:lpstr>NWTZ03.1.8._A</vt:lpstr>
      <vt:lpstr>NWTZ03.1.8._B</vt:lpstr>
      <vt:lpstr>NWTZ03.1.8._C</vt:lpstr>
      <vt:lpstr>NWTZ03.1.8._D</vt:lpstr>
      <vt:lpstr>NWTZ03.1.8._E</vt:lpstr>
      <vt:lpstr>NWTZ03.1.8._F</vt:lpstr>
      <vt:lpstr>NWTZ03.1.8._G</vt:lpstr>
      <vt:lpstr>NWTZ03.1.8._H</vt:lpstr>
      <vt:lpstr>NWTZ03.1.8._I</vt:lpstr>
      <vt:lpstr>NWTZ03.1.8._J</vt:lpstr>
      <vt:lpstr>NWTZ03.1.8._K</vt:lpstr>
      <vt:lpstr>NWTZ03.1.8._L</vt:lpstr>
      <vt:lpstr>NWTZ03.1.8._M</vt:lpstr>
      <vt:lpstr>NWTZ03.1.8._N</vt:lpstr>
      <vt:lpstr>NWTZ03.1.8._O</vt:lpstr>
      <vt:lpstr>NWTZ03.1.8._P</vt:lpstr>
      <vt:lpstr>NWTZ03.1.8._R</vt:lpstr>
      <vt:lpstr>NWTZ03.1.8._S</vt:lpstr>
      <vt:lpstr>NWTZ03.1.8._T</vt:lpstr>
      <vt:lpstr>NWTZ03.1.8._U</vt:lpstr>
      <vt:lpstr>NWTZ03.1.9._A</vt:lpstr>
      <vt:lpstr>NWTZ03.1.9._B</vt:lpstr>
      <vt:lpstr>NWTZ03.1.9._C</vt:lpstr>
      <vt:lpstr>NWTZ03.1.9._D</vt:lpstr>
      <vt:lpstr>NWTZ03.1.9._E</vt:lpstr>
      <vt:lpstr>NWTZ03.1.9._F</vt:lpstr>
      <vt:lpstr>NWTZ03.1.9._G</vt:lpstr>
      <vt:lpstr>NWTZ03.1.9._H</vt:lpstr>
      <vt:lpstr>NWTZ03.1.9._I</vt:lpstr>
      <vt:lpstr>NWTZ03.1.9._J</vt:lpstr>
      <vt:lpstr>NWTZ03.1.9._K</vt:lpstr>
      <vt:lpstr>NWTZ03.1.9._L</vt:lpstr>
      <vt:lpstr>NWTZ03.1.9._M</vt:lpstr>
      <vt:lpstr>NWTZ03.1.9._N</vt:lpstr>
      <vt:lpstr>NWTZ03.1.9._O</vt:lpstr>
      <vt:lpstr>NWTZ03.1.9._P</vt:lpstr>
      <vt:lpstr>NWTZ03.1.9._R</vt:lpstr>
      <vt:lpstr>NWTZ03.1.9._S</vt:lpstr>
      <vt:lpstr>NWTZ03.1.9._T</vt:lpstr>
      <vt:lpstr>NWTZ03.1.9._U</vt:lpstr>
      <vt:lpstr>NWTZ03.2._A</vt:lpstr>
      <vt:lpstr>NWTZ03.2._B</vt:lpstr>
      <vt:lpstr>NWTZ03.2._C</vt:lpstr>
      <vt:lpstr>NWTZ03.2._D</vt:lpstr>
      <vt:lpstr>NWTZ03.2._E</vt:lpstr>
      <vt:lpstr>NWTZ03.2._F</vt:lpstr>
      <vt:lpstr>NWTZ03.2._G</vt:lpstr>
      <vt:lpstr>NWTZ03.2._H</vt:lpstr>
      <vt:lpstr>NWTZ03.2._I</vt:lpstr>
      <vt:lpstr>NWTZ03.2._J</vt:lpstr>
      <vt:lpstr>NWTZ03.2._K</vt:lpstr>
      <vt:lpstr>NWTZ03.2._L</vt:lpstr>
      <vt:lpstr>NWTZ03.2._M</vt:lpstr>
      <vt:lpstr>NWTZ03.2._N</vt:lpstr>
      <vt:lpstr>NWTZ03.2._O</vt:lpstr>
      <vt:lpstr>NWTZ03.2._P</vt:lpstr>
      <vt:lpstr>NWTZ03.2._R</vt:lpstr>
      <vt:lpstr>NWTZ03.2._S</vt:lpstr>
      <vt:lpstr>NWTZ03.2._T</vt:lpstr>
      <vt:lpstr>NWTZ03.2._U</vt:lpstr>
      <vt:lpstr>NWTZ03.2.1._A</vt:lpstr>
      <vt:lpstr>NWTZ03.2.1._B</vt:lpstr>
      <vt:lpstr>NWTZ03.2.1._C</vt:lpstr>
      <vt:lpstr>NWTZ03.2.1._D</vt:lpstr>
      <vt:lpstr>NWTZ03.2.1._E</vt:lpstr>
      <vt:lpstr>NWTZ03.2.1._F</vt:lpstr>
      <vt:lpstr>NWTZ03.2.1._G</vt:lpstr>
      <vt:lpstr>NWTZ03.2.1._H</vt:lpstr>
      <vt:lpstr>NWTZ03.2.1._I</vt:lpstr>
      <vt:lpstr>NWTZ03.2.1._J</vt:lpstr>
      <vt:lpstr>NWTZ03.2.1._K</vt:lpstr>
      <vt:lpstr>NWTZ03.2.1._L</vt:lpstr>
      <vt:lpstr>NWTZ03.2.1._M</vt:lpstr>
      <vt:lpstr>NWTZ03.2.1._N</vt:lpstr>
      <vt:lpstr>NWTZ03.2.1._O</vt:lpstr>
      <vt:lpstr>NWTZ03.2.1._P</vt:lpstr>
      <vt:lpstr>NWTZ03.2.1._R</vt:lpstr>
      <vt:lpstr>NWTZ03.2.1._S</vt:lpstr>
      <vt:lpstr>NWTZ03.2.1._T</vt:lpstr>
      <vt:lpstr>NWTZ03.2.1._U</vt:lpstr>
      <vt:lpstr>NWTZ03.2.2._A</vt:lpstr>
      <vt:lpstr>NWTZ03.2.2._B</vt:lpstr>
      <vt:lpstr>NWTZ03.2.2._C</vt:lpstr>
      <vt:lpstr>NWTZ03.2.2._D</vt:lpstr>
      <vt:lpstr>NWTZ03.2.2._E</vt:lpstr>
      <vt:lpstr>NWTZ03.2.2._F</vt:lpstr>
      <vt:lpstr>NWTZ03.2.2._G</vt:lpstr>
      <vt:lpstr>NWTZ03.2.2._H</vt:lpstr>
      <vt:lpstr>NWTZ03.2.2._I</vt:lpstr>
      <vt:lpstr>NWTZ03.2.2._J</vt:lpstr>
      <vt:lpstr>NWTZ03.2.2._K</vt:lpstr>
      <vt:lpstr>NWTZ03.2.2._L</vt:lpstr>
      <vt:lpstr>NWTZ03.2.2._M</vt:lpstr>
      <vt:lpstr>NWTZ03.2.2._N</vt:lpstr>
      <vt:lpstr>NWTZ03.2.2._O</vt:lpstr>
      <vt:lpstr>NWTZ03.2.2._P</vt:lpstr>
      <vt:lpstr>NWTZ03.2.2._R</vt:lpstr>
      <vt:lpstr>NWTZ03.2.2._S</vt:lpstr>
      <vt:lpstr>NWTZ03.2.2._T</vt:lpstr>
      <vt:lpstr>NWTZ03.2.2._U</vt:lpstr>
      <vt:lpstr>NWTZ03.2.3._A</vt:lpstr>
      <vt:lpstr>NWTZ03.2.3._B</vt:lpstr>
      <vt:lpstr>NWTZ03.2.3._C</vt:lpstr>
      <vt:lpstr>NWTZ03.2.3._D</vt:lpstr>
      <vt:lpstr>NWTZ03.2.3._E</vt:lpstr>
      <vt:lpstr>NWTZ03.2.3._F</vt:lpstr>
      <vt:lpstr>NWTZ03.2.3._G</vt:lpstr>
      <vt:lpstr>NWTZ03.2.3._H</vt:lpstr>
      <vt:lpstr>NWTZ03.2.3._I</vt:lpstr>
      <vt:lpstr>NWTZ03.2.3._J</vt:lpstr>
      <vt:lpstr>NWTZ03.2.3._K</vt:lpstr>
      <vt:lpstr>NWTZ03.2.3._L</vt:lpstr>
      <vt:lpstr>NWTZ03.2.3._M</vt:lpstr>
      <vt:lpstr>NWTZ03.2.3._N</vt:lpstr>
      <vt:lpstr>NWTZ03.2.3._O</vt:lpstr>
      <vt:lpstr>NWTZ03.2.3._P</vt:lpstr>
      <vt:lpstr>NWTZ03.2.3._R</vt:lpstr>
      <vt:lpstr>NWTZ03.2.3._S</vt:lpstr>
      <vt:lpstr>NWTZ03.2.3._T</vt:lpstr>
      <vt:lpstr>NWTZ03.2.3._U</vt:lpstr>
      <vt:lpstr>NWTZ03.2.4._A</vt:lpstr>
      <vt:lpstr>NWTZ03.2.4._B</vt:lpstr>
      <vt:lpstr>NWTZ03.2.4._C</vt:lpstr>
      <vt:lpstr>NWTZ03.2.4._D</vt:lpstr>
      <vt:lpstr>NWTZ03.2.4._E</vt:lpstr>
      <vt:lpstr>NWTZ03.2.4._F</vt:lpstr>
      <vt:lpstr>NWTZ03.2.4._G</vt:lpstr>
      <vt:lpstr>NWTZ03.2.4._H</vt:lpstr>
      <vt:lpstr>NWTZ03.2.4._I</vt:lpstr>
      <vt:lpstr>NWTZ03.2.4._J</vt:lpstr>
      <vt:lpstr>NWTZ03.2.4._K</vt:lpstr>
      <vt:lpstr>NWTZ03.2.4._L</vt:lpstr>
      <vt:lpstr>NWTZ03.2.4._M</vt:lpstr>
      <vt:lpstr>NWTZ03.2.4._N</vt:lpstr>
      <vt:lpstr>NWTZ03.2.4._O</vt:lpstr>
      <vt:lpstr>NWTZ03.2.4._P</vt:lpstr>
      <vt:lpstr>NWTZ03.2.4._R</vt:lpstr>
      <vt:lpstr>NWTZ03.2.4._S</vt:lpstr>
      <vt:lpstr>NWTZ03.2.4._T</vt:lpstr>
      <vt:lpstr>NWTZ03.2.4._U</vt:lpstr>
      <vt:lpstr>NWTZ03.2.5._A</vt:lpstr>
      <vt:lpstr>NWTZ03.2.5._B</vt:lpstr>
      <vt:lpstr>NWTZ03.2.5._C</vt:lpstr>
      <vt:lpstr>NWTZ03.2.5._D</vt:lpstr>
      <vt:lpstr>NWTZ03.2.5._E</vt:lpstr>
      <vt:lpstr>NWTZ03.2.5._F</vt:lpstr>
      <vt:lpstr>NWTZ03.2.5._G</vt:lpstr>
      <vt:lpstr>NWTZ03.2.5._H</vt:lpstr>
      <vt:lpstr>NWTZ03.2.5._I</vt:lpstr>
      <vt:lpstr>NWTZ03.2.5._J</vt:lpstr>
      <vt:lpstr>NWTZ03.2.5._K</vt:lpstr>
      <vt:lpstr>NWTZ03.2.5._L</vt:lpstr>
      <vt:lpstr>NWTZ03.2.5._M</vt:lpstr>
      <vt:lpstr>NWTZ03.2.5._N</vt:lpstr>
      <vt:lpstr>NWTZ03.2.5._O</vt:lpstr>
      <vt:lpstr>NWTZ03.2.5._P</vt:lpstr>
      <vt:lpstr>NWTZ03.2.5._R</vt:lpstr>
      <vt:lpstr>NWTZ03.2.5._S</vt:lpstr>
      <vt:lpstr>NWTZ03.2.5._T</vt:lpstr>
      <vt:lpstr>NWTZ03.2.5._U</vt:lpstr>
      <vt:lpstr>NWTZ03.2.6._A</vt:lpstr>
      <vt:lpstr>NWTZ03.2.6._B</vt:lpstr>
      <vt:lpstr>NWTZ03.2.6._C</vt:lpstr>
      <vt:lpstr>NWTZ03.2.6._D</vt:lpstr>
      <vt:lpstr>NWTZ03.2.6._E</vt:lpstr>
      <vt:lpstr>NWTZ03.2.6._F</vt:lpstr>
      <vt:lpstr>NWTZ03.2.6._G</vt:lpstr>
      <vt:lpstr>NWTZ03.2.6._H</vt:lpstr>
      <vt:lpstr>NWTZ03.2.6._I</vt:lpstr>
      <vt:lpstr>NWTZ03.2.6._J</vt:lpstr>
      <vt:lpstr>NWTZ03.2.6._K</vt:lpstr>
      <vt:lpstr>NWTZ03.2.6._L</vt:lpstr>
      <vt:lpstr>NWTZ03.2.6._M</vt:lpstr>
      <vt:lpstr>NWTZ03.2.6._N</vt:lpstr>
      <vt:lpstr>NWTZ03.2.6._O</vt:lpstr>
      <vt:lpstr>NWTZ03.2.6._P</vt:lpstr>
      <vt:lpstr>NWTZ03.2.6._R</vt:lpstr>
      <vt:lpstr>NWTZ03.2.6._S</vt:lpstr>
      <vt:lpstr>NWTZ03.2.6._T</vt:lpstr>
      <vt:lpstr>NWTZ03.2.6._U</vt:lpstr>
      <vt:lpstr>NWTZ03.2.7._A</vt:lpstr>
      <vt:lpstr>NWTZ03.2.7._B</vt:lpstr>
      <vt:lpstr>NWTZ03.2.7._C</vt:lpstr>
      <vt:lpstr>NWTZ03.2.7._D</vt:lpstr>
      <vt:lpstr>NWTZ03.2.7._E</vt:lpstr>
      <vt:lpstr>NWTZ03.2.7._F</vt:lpstr>
      <vt:lpstr>NWTZ03.2.7._G</vt:lpstr>
      <vt:lpstr>NWTZ03.2.7._H</vt:lpstr>
      <vt:lpstr>NWTZ03.2.7._I</vt:lpstr>
      <vt:lpstr>NWTZ03.2.7._J</vt:lpstr>
      <vt:lpstr>NWTZ03.2.7._K</vt:lpstr>
      <vt:lpstr>NWTZ03.2.7._L</vt:lpstr>
      <vt:lpstr>NWTZ03.2.7._M</vt:lpstr>
      <vt:lpstr>NWTZ03.2.7._N</vt:lpstr>
      <vt:lpstr>NWTZ03.2.7._O</vt:lpstr>
      <vt:lpstr>NWTZ03.2.7._P</vt:lpstr>
      <vt:lpstr>NWTZ03.2.7._R</vt:lpstr>
      <vt:lpstr>NWTZ03.2.7._S</vt:lpstr>
      <vt:lpstr>NWTZ03.2.7._T</vt:lpstr>
      <vt:lpstr>NWTZ03.2.7._U</vt:lpstr>
      <vt:lpstr>NWTZ03.2.8._A</vt:lpstr>
      <vt:lpstr>NWTZ03.2.8._B</vt:lpstr>
      <vt:lpstr>NWTZ03.2.8._C</vt:lpstr>
      <vt:lpstr>NWTZ03.2.8._D</vt:lpstr>
      <vt:lpstr>NWTZ03.2.8._E</vt:lpstr>
      <vt:lpstr>NWTZ03.2.8._F</vt:lpstr>
      <vt:lpstr>NWTZ03.2.8._G</vt:lpstr>
      <vt:lpstr>NWTZ03.2.8._H</vt:lpstr>
      <vt:lpstr>NWTZ03.2.8._I</vt:lpstr>
      <vt:lpstr>NWTZ03.2.8._J</vt:lpstr>
      <vt:lpstr>NWTZ03.2.8._K</vt:lpstr>
      <vt:lpstr>NWTZ03.2.8._L</vt:lpstr>
      <vt:lpstr>NWTZ03.2.8._M</vt:lpstr>
      <vt:lpstr>NWTZ03.2.8._N</vt:lpstr>
      <vt:lpstr>NWTZ03.2.8._O</vt:lpstr>
      <vt:lpstr>NWTZ03.2.8._P</vt:lpstr>
      <vt:lpstr>NWTZ03.2.8._R</vt:lpstr>
      <vt:lpstr>NWTZ03.2.8._S</vt:lpstr>
      <vt:lpstr>NWTZ03.2.8._T</vt:lpstr>
      <vt:lpstr>NWTZ03.2.8._U</vt:lpstr>
      <vt:lpstr>NWTZ03.2.9._A</vt:lpstr>
      <vt:lpstr>NWTZ03.2.9._B</vt:lpstr>
      <vt:lpstr>NWTZ03.2.9._C</vt:lpstr>
      <vt:lpstr>NWTZ03.2.9._D</vt:lpstr>
      <vt:lpstr>NWTZ03.2.9._E</vt:lpstr>
      <vt:lpstr>NWTZ03.2.9._F</vt:lpstr>
      <vt:lpstr>NWTZ03.2.9._G</vt:lpstr>
      <vt:lpstr>NWTZ03.2.9._H</vt:lpstr>
      <vt:lpstr>NWTZ03.2.9._I</vt:lpstr>
      <vt:lpstr>NWTZ03.2.9._J</vt:lpstr>
      <vt:lpstr>NWTZ03.2.9._K</vt:lpstr>
      <vt:lpstr>NWTZ03.2.9._L</vt:lpstr>
      <vt:lpstr>NWTZ03.2.9._M</vt:lpstr>
      <vt:lpstr>NWTZ03.2.9._N</vt:lpstr>
      <vt:lpstr>NWTZ03.2.9._O</vt:lpstr>
      <vt:lpstr>NWTZ03.2.9._P</vt:lpstr>
      <vt:lpstr>NWTZ03.2.9._R</vt:lpstr>
      <vt:lpstr>NWTZ03.2.9._S</vt:lpstr>
      <vt:lpstr>NWTZ03.2.9._T</vt:lpstr>
      <vt:lpstr>NWTZ03.2.9._U</vt:lpstr>
      <vt:lpstr>OA01.1._A</vt:lpstr>
      <vt:lpstr>OA01.1._B</vt:lpstr>
      <vt:lpstr>OA01.1._C</vt:lpstr>
      <vt:lpstr>OA01.1.1._A</vt:lpstr>
      <vt:lpstr>OA01.1.1._B</vt:lpstr>
      <vt:lpstr>OA01.1.1._C</vt:lpstr>
      <vt:lpstr>OA01.1.2._A</vt:lpstr>
      <vt:lpstr>OA01.1.2._B</vt:lpstr>
      <vt:lpstr>OA01.1.2._C</vt:lpstr>
      <vt:lpstr>OA01.1.3._A</vt:lpstr>
      <vt:lpstr>OA01.1.3._B</vt:lpstr>
      <vt:lpstr>OA01.1.3._C</vt:lpstr>
      <vt:lpstr>OA01.1.4._A</vt:lpstr>
      <vt:lpstr>OA01.1.4._B</vt:lpstr>
      <vt:lpstr>OA01.1.4._C</vt:lpstr>
      <vt:lpstr>OA01.2._A</vt:lpstr>
      <vt:lpstr>OA01.2._B</vt:lpstr>
      <vt:lpstr>OA01.2._C</vt:lpstr>
      <vt:lpstr>OA01.2.1._A</vt:lpstr>
      <vt:lpstr>OA01.2.1._B</vt:lpstr>
      <vt:lpstr>OA01.2.1._C</vt:lpstr>
      <vt:lpstr>OA01.2.2._A</vt:lpstr>
      <vt:lpstr>OA01.2.2._B</vt:lpstr>
      <vt:lpstr>OA01.2.2._C</vt:lpstr>
      <vt:lpstr>OA01.2.3._A</vt:lpstr>
      <vt:lpstr>OA01.2.3._B</vt:lpstr>
      <vt:lpstr>OA01.2.3._C</vt:lpstr>
      <vt:lpstr>OA01.2.4._A</vt:lpstr>
      <vt:lpstr>OA01.2.4._B</vt:lpstr>
      <vt:lpstr>OA01.2.4._C</vt:lpstr>
      <vt:lpstr>OA01.2.5._A</vt:lpstr>
      <vt:lpstr>OA01.2.5._B</vt:lpstr>
      <vt:lpstr>OA01.2.5._C</vt:lpstr>
      <vt:lpstr>OA01.3._A</vt:lpstr>
      <vt:lpstr>OA01.3._B</vt:lpstr>
      <vt:lpstr>OA01.3._C</vt:lpstr>
      <vt:lpstr>OA02.1._A</vt:lpstr>
      <vt:lpstr>OA02.1._B</vt:lpstr>
      <vt:lpstr>OA02.1._C</vt:lpstr>
      <vt:lpstr>OA02.1._D</vt:lpstr>
      <vt:lpstr>OA02.1._E</vt:lpstr>
      <vt:lpstr>OA02.2._A</vt:lpstr>
      <vt:lpstr>OA02.2._B</vt:lpstr>
      <vt:lpstr>OA02.2._C</vt:lpstr>
      <vt:lpstr>OA02.2._D</vt:lpstr>
      <vt:lpstr>OA02.2._E</vt:lpstr>
      <vt:lpstr>OA02.3._A</vt:lpstr>
      <vt:lpstr>OA02.3._B</vt:lpstr>
      <vt:lpstr>OA02.3._C</vt:lpstr>
      <vt:lpstr>OA02.3._D</vt:lpstr>
      <vt:lpstr>OA02.3._E</vt:lpstr>
      <vt:lpstr>OA02.4._A</vt:lpstr>
      <vt:lpstr>OA02.4._B</vt:lpstr>
      <vt:lpstr>OA02.4._C</vt:lpstr>
      <vt:lpstr>OA02.4._D</vt:lpstr>
      <vt:lpstr>OA02.4._E</vt:lpstr>
      <vt:lpstr>OA02.5._A</vt:lpstr>
      <vt:lpstr>OA02.5._B</vt:lpstr>
      <vt:lpstr>OA02.5._C</vt:lpstr>
      <vt:lpstr>OA02.5._D</vt:lpstr>
      <vt:lpstr>OA02.5._E</vt:lpstr>
      <vt:lpstr>OA02.6._A</vt:lpstr>
      <vt:lpstr>OA02.6._B</vt:lpstr>
      <vt:lpstr>OA02.6._C</vt:lpstr>
      <vt:lpstr>OA02.6._D</vt:lpstr>
      <vt:lpstr>OA02.6._E</vt:lpstr>
      <vt:lpstr>OA02.7._A</vt:lpstr>
      <vt:lpstr>OA02.7._B</vt:lpstr>
      <vt:lpstr>OA02.7._C</vt:lpstr>
      <vt:lpstr>OA02.7._D</vt:lpstr>
      <vt:lpstr>OA02.7._E</vt:lpstr>
      <vt:lpstr>OA02.8._A</vt:lpstr>
      <vt:lpstr>OA02.8._B</vt:lpstr>
      <vt:lpstr>OA02.8._C</vt:lpstr>
      <vt:lpstr>OA02.8._D</vt:lpstr>
      <vt:lpstr>OA02.8._E</vt:lpstr>
      <vt:lpstr>OA03.1._A</vt:lpstr>
      <vt:lpstr>OA03.1.1._A</vt:lpstr>
      <vt:lpstr>OA03.1.2._A</vt:lpstr>
      <vt:lpstr>OA03.1.3._A</vt:lpstr>
      <vt:lpstr>PKZ02.1._A</vt:lpstr>
      <vt:lpstr>PKZ02.1.1._A</vt:lpstr>
      <vt:lpstr>PKZ02.1.2._A</vt:lpstr>
      <vt:lpstr>PKZ02.10._A</vt:lpstr>
      <vt:lpstr>PKZ02.11._A</vt:lpstr>
      <vt:lpstr>PKZ02.12._A</vt:lpstr>
      <vt:lpstr>PKZ02.13._A</vt:lpstr>
      <vt:lpstr>PKZ02.14._A</vt:lpstr>
      <vt:lpstr>PKZ02.15._A</vt:lpstr>
      <vt:lpstr>PKZ02.16._A</vt:lpstr>
      <vt:lpstr>PKZ02.17._A</vt:lpstr>
      <vt:lpstr>PKZ02.18._A</vt:lpstr>
      <vt:lpstr>PKZ02.19._A</vt:lpstr>
      <vt:lpstr>PKZ02.2._A</vt:lpstr>
      <vt:lpstr>PKZ02.20._A</vt:lpstr>
      <vt:lpstr>PKZ02.21._A</vt:lpstr>
      <vt:lpstr>PKZ02.22._A</vt:lpstr>
      <vt:lpstr>PKZ02.3._A</vt:lpstr>
      <vt:lpstr>PKZ02.4._A</vt:lpstr>
      <vt:lpstr>PKZ02.5._A</vt:lpstr>
      <vt:lpstr>PKZ02.6._A</vt:lpstr>
      <vt:lpstr>PKZ02.7._A</vt:lpstr>
      <vt:lpstr>PKZ02.8._A</vt:lpstr>
      <vt:lpstr>PKZ02.9._A</vt:lpstr>
      <vt:lpstr>PLK02.1._A</vt:lpstr>
      <vt:lpstr>PLK02.10._A</vt:lpstr>
      <vt:lpstr>PLK02.11._A</vt:lpstr>
      <vt:lpstr>PLK02.2._A</vt:lpstr>
      <vt:lpstr>PLK02.3._A</vt:lpstr>
      <vt:lpstr>PLK02.4._A</vt:lpstr>
      <vt:lpstr>PLK02.5._A</vt:lpstr>
      <vt:lpstr>PLK02.5.1._A</vt:lpstr>
      <vt:lpstr>PLK02.5.2._A</vt:lpstr>
      <vt:lpstr>PLK02.5.2.1._A</vt:lpstr>
      <vt:lpstr>PLK02.5.2.2._A</vt:lpstr>
      <vt:lpstr>PLK02.5.2.3._A</vt:lpstr>
      <vt:lpstr>PLK02.5.2.4._A</vt:lpstr>
      <vt:lpstr>PLK02.5.3._A</vt:lpstr>
      <vt:lpstr>PLK02.5.3.1._A</vt:lpstr>
      <vt:lpstr>PLK02.5.3.2._A</vt:lpstr>
      <vt:lpstr>PLK02.5.3.3._A</vt:lpstr>
      <vt:lpstr>PLK02.5.3.4._A</vt:lpstr>
      <vt:lpstr>PLK02.5.3.5._A</vt:lpstr>
      <vt:lpstr>PLK02.5.3.6._A</vt:lpstr>
      <vt:lpstr>PLK02.5.3.7._A</vt:lpstr>
      <vt:lpstr>PLK02.6._A</vt:lpstr>
      <vt:lpstr>PLK02.7._A</vt:lpstr>
      <vt:lpstr>PLK02.7.1._A</vt:lpstr>
      <vt:lpstr>PLK02.7.2._A</vt:lpstr>
      <vt:lpstr>PLK02.7.3._A</vt:lpstr>
      <vt:lpstr>PLK02.7.4._A</vt:lpstr>
      <vt:lpstr>PLK02.7.5._A</vt:lpstr>
      <vt:lpstr>PLK02.7.6._A</vt:lpstr>
      <vt:lpstr>PLK02.8._A</vt:lpstr>
      <vt:lpstr>PLK02.9._A</vt:lpstr>
      <vt:lpstr>PLK02.9.1._A</vt:lpstr>
      <vt:lpstr>PLK02.9.2._A</vt:lpstr>
      <vt:lpstr>RNIZ01.1._A</vt:lpstr>
      <vt:lpstr>RNIZ01.1._B</vt:lpstr>
      <vt:lpstr>RNIZ01.1._C</vt:lpstr>
      <vt:lpstr>RNIZ01.1._D</vt:lpstr>
      <vt:lpstr>RNIZ01.1._E</vt:lpstr>
      <vt:lpstr>RNIZ01.1._F</vt:lpstr>
      <vt:lpstr>RNIZ01.10._A</vt:lpstr>
      <vt:lpstr>RNIZ01.10._B</vt:lpstr>
      <vt:lpstr>RNIZ01.10._C</vt:lpstr>
      <vt:lpstr>RNIZ01.10._D</vt:lpstr>
      <vt:lpstr>RNIZ01.10._E</vt:lpstr>
      <vt:lpstr>RNIZ01.10._F</vt:lpstr>
      <vt:lpstr>RNIZ01.11._A</vt:lpstr>
      <vt:lpstr>RNIZ01.11._B</vt:lpstr>
      <vt:lpstr>RNIZ01.11._C</vt:lpstr>
      <vt:lpstr>RNIZ01.11._D</vt:lpstr>
      <vt:lpstr>RNIZ01.11._E</vt:lpstr>
      <vt:lpstr>RNIZ01.11._F</vt:lpstr>
      <vt:lpstr>RNIZ01.12._A</vt:lpstr>
      <vt:lpstr>RNIZ01.12._B</vt:lpstr>
      <vt:lpstr>RNIZ01.12._C</vt:lpstr>
      <vt:lpstr>RNIZ01.12._D</vt:lpstr>
      <vt:lpstr>RNIZ01.12._E</vt:lpstr>
      <vt:lpstr>RNIZ01.12._F</vt:lpstr>
      <vt:lpstr>RNIZ01.13._A</vt:lpstr>
      <vt:lpstr>RNIZ01.13._B</vt:lpstr>
      <vt:lpstr>RNIZ01.13._C</vt:lpstr>
      <vt:lpstr>RNIZ01.13._D</vt:lpstr>
      <vt:lpstr>RNIZ01.13._E</vt:lpstr>
      <vt:lpstr>RNIZ01.13._F</vt:lpstr>
      <vt:lpstr>RNIZ01.14._A</vt:lpstr>
      <vt:lpstr>RNIZ01.14._B</vt:lpstr>
      <vt:lpstr>RNIZ01.14._C</vt:lpstr>
      <vt:lpstr>RNIZ01.14._D</vt:lpstr>
      <vt:lpstr>RNIZ01.14._E</vt:lpstr>
      <vt:lpstr>RNIZ01.14._F</vt:lpstr>
      <vt:lpstr>RNIZ01.15._A</vt:lpstr>
      <vt:lpstr>RNIZ01.15._B</vt:lpstr>
      <vt:lpstr>RNIZ01.15._C</vt:lpstr>
      <vt:lpstr>RNIZ01.15._D</vt:lpstr>
      <vt:lpstr>RNIZ01.15._E</vt:lpstr>
      <vt:lpstr>RNIZ01.15._F</vt:lpstr>
      <vt:lpstr>RNIZ01.16._A</vt:lpstr>
      <vt:lpstr>RNIZ01.16._B</vt:lpstr>
      <vt:lpstr>RNIZ01.16._C</vt:lpstr>
      <vt:lpstr>RNIZ01.16._D</vt:lpstr>
      <vt:lpstr>RNIZ01.16._E</vt:lpstr>
      <vt:lpstr>RNIZ01.16._F</vt:lpstr>
      <vt:lpstr>RNIZ01.17._A</vt:lpstr>
      <vt:lpstr>RNIZ01.17._B</vt:lpstr>
      <vt:lpstr>RNIZ01.17._C</vt:lpstr>
      <vt:lpstr>RNIZ01.17._D</vt:lpstr>
      <vt:lpstr>RNIZ01.17._E</vt:lpstr>
      <vt:lpstr>RNIZ01.17._F</vt:lpstr>
      <vt:lpstr>RNIZ01.18._A</vt:lpstr>
      <vt:lpstr>RNIZ01.18._B</vt:lpstr>
      <vt:lpstr>RNIZ01.18._C</vt:lpstr>
      <vt:lpstr>RNIZ01.18._D</vt:lpstr>
      <vt:lpstr>RNIZ01.18._E</vt:lpstr>
      <vt:lpstr>RNIZ01.18._F</vt:lpstr>
      <vt:lpstr>RNIZ01.19._A</vt:lpstr>
      <vt:lpstr>RNIZ01.19._B</vt:lpstr>
      <vt:lpstr>RNIZ01.19._C</vt:lpstr>
      <vt:lpstr>RNIZ01.19._D</vt:lpstr>
      <vt:lpstr>RNIZ01.19._E</vt:lpstr>
      <vt:lpstr>RNIZ01.19._F</vt:lpstr>
      <vt:lpstr>RNIZ01.2._A</vt:lpstr>
      <vt:lpstr>RNIZ01.2._B</vt:lpstr>
      <vt:lpstr>RNIZ01.2._C</vt:lpstr>
      <vt:lpstr>RNIZ01.2._D</vt:lpstr>
      <vt:lpstr>RNIZ01.2._E</vt:lpstr>
      <vt:lpstr>RNIZ01.2._F</vt:lpstr>
      <vt:lpstr>RNIZ01.20._A</vt:lpstr>
      <vt:lpstr>RNIZ01.20._B</vt:lpstr>
      <vt:lpstr>RNIZ01.20._C</vt:lpstr>
      <vt:lpstr>RNIZ01.20._D</vt:lpstr>
      <vt:lpstr>RNIZ01.20._E</vt:lpstr>
      <vt:lpstr>RNIZ01.20._F</vt:lpstr>
      <vt:lpstr>RNIZ01.3._A</vt:lpstr>
      <vt:lpstr>RNIZ01.3._B</vt:lpstr>
      <vt:lpstr>RNIZ01.3._C</vt:lpstr>
      <vt:lpstr>RNIZ01.3._D</vt:lpstr>
      <vt:lpstr>RNIZ01.3._E</vt:lpstr>
      <vt:lpstr>RNIZ01.3._F</vt:lpstr>
      <vt:lpstr>RNIZ01.4._A</vt:lpstr>
      <vt:lpstr>RNIZ01.4._B</vt:lpstr>
      <vt:lpstr>RNIZ01.4._C</vt:lpstr>
      <vt:lpstr>RNIZ01.4._D</vt:lpstr>
      <vt:lpstr>RNIZ01.4._E</vt:lpstr>
      <vt:lpstr>RNIZ01.4._F</vt:lpstr>
      <vt:lpstr>RNIZ01.5._A</vt:lpstr>
      <vt:lpstr>RNIZ01.5._B</vt:lpstr>
      <vt:lpstr>RNIZ01.5._C</vt:lpstr>
      <vt:lpstr>RNIZ01.5._D</vt:lpstr>
      <vt:lpstr>RNIZ01.5._E</vt:lpstr>
      <vt:lpstr>RNIZ01.5._F</vt:lpstr>
      <vt:lpstr>RNIZ01.6._A</vt:lpstr>
      <vt:lpstr>RNIZ01.6._B</vt:lpstr>
      <vt:lpstr>RNIZ01.6._C</vt:lpstr>
      <vt:lpstr>RNIZ01.6._D</vt:lpstr>
      <vt:lpstr>RNIZ01.6._E</vt:lpstr>
      <vt:lpstr>RNIZ01.6._F</vt:lpstr>
      <vt:lpstr>RNIZ01.7._A</vt:lpstr>
      <vt:lpstr>RNIZ01.7._B</vt:lpstr>
      <vt:lpstr>RNIZ01.7._C</vt:lpstr>
      <vt:lpstr>RNIZ01.7._D</vt:lpstr>
      <vt:lpstr>RNIZ01.7._E</vt:lpstr>
      <vt:lpstr>RNIZ01.7._F</vt:lpstr>
      <vt:lpstr>RNIZ01.8._A</vt:lpstr>
      <vt:lpstr>RNIZ01.8._B</vt:lpstr>
      <vt:lpstr>RNIZ01.8._C</vt:lpstr>
      <vt:lpstr>RNIZ01.8._D</vt:lpstr>
      <vt:lpstr>RNIZ01.8._E</vt:lpstr>
      <vt:lpstr>RNIZ01.8._F</vt:lpstr>
      <vt:lpstr>RNIZ01.9._A</vt:lpstr>
      <vt:lpstr>RNIZ01.9._B</vt:lpstr>
      <vt:lpstr>RNIZ01.9._C</vt:lpstr>
      <vt:lpstr>RNIZ01.9._D</vt:lpstr>
      <vt:lpstr>RNIZ01.9._E</vt:lpstr>
      <vt:lpstr>RNIZ01.9._F</vt:lpstr>
      <vt:lpstr>RO01.1._A</vt:lpstr>
      <vt:lpstr>RO01.2._A</vt:lpstr>
      <vt:lpstr>RPL02.1._A</vt:lpstr>
      <vt:lpstr>RPL02.1._B</vt:lpstr>
      <vt:lpstr>RPL02.1._C</vt:lpstr>
      <vt:lpstr>RPL02.1._D</vt:lpstr>
      <vt:lpstr>RPL02.1._E</vt:lpstr>
      <vt:lpstr>RPL02.1._F</vt:lpstr>
      <vt:lpstr>RPL02.2._A</vt:lpstr>
      <vt:lpstr>RPL02.2._B</vt:lpstr>
      <vt:lpstr>RPL02.2._C</vt:lpstr>
      <vt:lpstr>RPL02.2._D</vt:lpstr>
      <vt:lpstr>RPL02.2._E</vt:lpstr>
      <vt:lpstr>RPL02.2._F</vt:lpstr>
      <vt:lpstr>RPL02.3._A</vt:lpstr>
      <vt:lpstr>RPL02.3._B</vt:lpstr>
      <vt:lpstr>RPL02.3._C</vt:lpstr>
      <vt:lpstr>RPL02.3._D</vt:lpstr>
      <vt:lpstr>RPL02.3._E</vt:lpstr>
      <vt:lpstr>RPL02.3._F</vt:lpstr>
      <vt:lpstr>RPL02.4._A</vt:lpstr>
      <vt:lpstr>RPL02.4._B</vt:lpstr>
      <vt:lpstr>RPL02.4._C</vt:lpstr>
      <vt:lpstr>RPL02.4._D</vt:lpstr>
      <vt:lpstr>RPL02.4._E</vt:lpstr>
      <vt:lpstr>RPL02.4._F</vt:lpstr>
      <vt:lpstr>RPL02.5._A</vt:lpstr>
      <vt:lpstr>RPL02.5._F</vt:lpstr>
      <vt:lpstr>RPL02.6._F</vt:lpstr>
      <vt:lpstr>RPL02.7._A</vt:lpstr>
      <vt:lpstr>RPL02.7._F</vt:lpstr>
      <vt:lpstr>RZS02.1._A</vt:lpstr>
      <vt:lpstr>RZS02.1.1._A</vt:lpstr>
      <vt:lpstr>RZS02.1.2._A</vt:lpstr>
      <vt:lpstr>RZS02.1.3._A</vt:lpstr>
      <vt:lpstr>RZS02.1.4._A</vt:lpstr>
      <vt:lpstr>RZS02.1.5._A</vt:lpstr>
      <vt:lpstr>RZS02.10._A</vt:lpstr>
      <vt:lpstr>RZS02.10.1._A</vt:lpstr>
      <vt:lpstr>RZS02.11._A</vt:lpstr>
      <vt:lpstr>RZS02.11.1._A</vt:lpstr>
      <vt:lpstr>RZS02.12._A</vt:lpstr>
      <vt:lpstr>RZS02.12.1._A</vt:lpstr>
      <vt:lpstr>RZS02.12.2._A</vt:lpstr>
      <vt:lpstr>RZS02.12.3._A</vt:lpstr>
      <vt:lpstr>RZS02.12.4._A</vt:lpstr>
      <vt:lpstr>RZS02.12.5._A</vt:lpstr>
      <vt:lpstr>RZS02.12.6._A</vt:lpstr>
      <vt:lpstr>RZS02.12.7._A</vt:lpstr>
      <vt:lpstr>RZS02.13._A</vt:lpstr>
      <vt:lpstr>RZS02.13.1._A</vt:lpstr>
      <vt:lpstr>RZS02.13.2._A</vt:lpstr>
      <vt:lpstr>RZS02.14._A</vt:lpstr>
      <vt:lpstr>RZS02.14.1._A</vt:lpstr>
      <vt:lpstr>RZS02.14.2._A</vt:lpstr>
      <vt:lpstr>RZS02.14.3._A</vt:lpstr>
      <vt:lpstr>RZS02.15._A</vt:lpstr>
      <vt:lpstr>RZS02.16._A</vt:lpstr>
      <vt:lpstr>RZS02.16.1._A</vt:lpstr>
      <vt:lpstr>RZS02.16.2._A</vt:lpstr>
      <vt:lpstr>RZS02.17._A</vt:lpstr>
      <vt:lpstr>RZS02.18._A</vt:lpstr>
      <vt:lpstr>RZS02.19._A</vt:lpstr>
      <vt:lpstr>RZS02.2._A</vt:lpstr>
      <vt:lpstr>RZS02.2.1._A</vt:lpstr>
      <vt:lpstr>RZS02.2.2._A</vt:lpstr>
      <vt:lpstr>RZS02.2.3._A</vt:lpstr>
      <vt:lpstr>RZS02.20._A</vt:lpstr>
      <vt:lpstr>RZS02.3._A</vt:lpstr>
      <vt:lpstr>RZS02.4._A</vt:lpstr>
      <vt:lpstr>RZS02.5._A</vt:lpstr>
      <vt:lpstr>RZS02.5.1._A</vt:lpstr>
      <vt:lpstr>RZS02.5.2._A</vt:lpstr>
      <vt:lpstr>RZS02.6._A</vt:lpstr>
      <vt:lpstr>RZS02.6.1._A</vt:lpstr>
      <vt:lpstr>RZS02.6.2._A</vt:lpstr>
      <vt:lpstr>RZS02.6.3._A</vt:lpstr>
      <vt:lpstr>RZS02.6.4._A</vt:lpstr>
      <vt:lpstr>RZS02.6.5._A</vt:lpstr>
      <vt:lpstr>RZS02.7._A</vt:lpstr>
      <vt:lpstr>RZS02.7.1._A</vt:lpstr>
      <vt:lpstr>RZS02.8._A</vt:lpstr>
      <vt:lpstr>RZS02.9._A</vt:lpstr>
      <vt:lpstr>WK01.1._A</vt:lpstr>
      <vt:lpstr>WK01.1._B</vt:lpstr>
      <vt:lpstr>WK01.1.1._A</vt:lpstr>
      <vt:lpstr>WK01.1.1._B</vt:lpstr>
      <vt:lpstr>WK01.1.2._A</vt:lpstr>
      <vt:lpstr>WK01.1.2._B</vt:lpstr>
      <vt:lpstr>WK01.1.3._A</vt:lpstr>
      <vt:lpstr>WK01.1.3._B</vt:lpstr>
      <vt:lpstr>WK01.1.3.1._A</vt:lpstr>
      <vt:lpstr>WK01.1.3.1._B</vt:lpstr>
      <vt:lpstr>WK01.1.3.2._A</vt:lpstr>
      <vt:lpstr>WK01.1.3.2._B</vt:lpstr>
      <vt:lpstr>WK01.1.3.3._A</vt:lpstr>
      <vt:lpstr>WK01.1.3.3._B</vt:lpstr>
      <vt:lpstr>WK01.1.4._A</vt:lpstr>
      <vt:lpstr>WK01.1.4._B</vt:lpstr>
      <vt:lpstr>WK01.1.5._A</vt:lpstr>
      <vt:lpstr>WK01.1.5._B</vt:lpstr>
      <vt:lpstr>WK01.1.6._A</vt:lpstr>
      <vt:lpstr>WK01.1.6._B</vt:lpstr>
      <vt:lpstr>WK01.10._A</vt:lpstr>
      <vt:lpstr>WK01.10._B</vt:lpstr>
      <vt:lpstr>WK01.11._A</vt:lpstr>
      <vt:lpstr>WK01.11._B</vt:lpstr>
      <vt:lpstr>WK01.12._A</vt:lpstr>
      <vt:lpstr>WK01.12._B</vt:lpstr>
      <vt:lpstr>WK01.13._A</vt:lpstr>
      <vt:lpstr>WK01.13._B</vt:lpstr>
      <vt:lpstr>WK01.14._A</vt:lpstr>
      <vt:lpstr>WK01.14._B</vt:lpstr>
      <vt:lpstr>WK01.15._A</vt:lpstr>
      <vt:lpstr>WK01.15._B</vt:lpstr>
      <vt:lpstr>WK01.16._A</vt:lpstr>
      <vt:lpstr>WK01.16._B</vt:lpstr>
      <vt:lpstr>WK01.17._B</vt:lpstr>
      <vt:lpstr>WK01.18._B</vt:lpstr>
      <vt:lpstr>WK01.2._A</vt:lpstr>
      <vt:lpstr>WK01.2._B</vt:lpstr>
      <vt:lpstr>WK01.2.1._A</vt:lpstr>
      <vt:lpstr>WK01.2.1._B</vt:lpstr>
      <vt:lpstr>WK01.2.2._A</vt:lpstr>
      <vt:lpstr>WK01.2.2._B</vt:lpstr>
      <vt:lpstr>WK01.2.3._A</vt:lpstr>
      <vt:lpstr>WK01.2.3._B</vt:lpstr>
      <vt:lpstr>WK01.2.4._A</vt:lpstr>
      <vt:lpstr>WK01.2.4._B</vt:lpstr>
      <vt:lpstr>WK01.2.5._A</vt:lpstr>
      <vt:lpstr>WK01.2.5._B</vt:lpstr>
      <vt:lpstr>WK01.2.6._A</vt:lpstr>
      <vt:lpstr>WK01.2.6._B</vt:lpstr>
      <vt:lpstr>WK01.2.7._A</vt:lpstr>
      <vt:lpstr>WK01.2.7._B</vt:lpstr>
      <vt:lpstr>WK01.2.8._A</vt:lpstr>
      <vt:lpstr>WK01.2.8._B</vt:lpstr>
      <vt:lpstr>WK01.3._A</vt:lpstr>
      <vt:lpstr>WK01.3._B</vt:lpstr>
      <vt:lpstr>WK01.3.1._A</vt:lpstr>
      <vt:lpstr>WK01.3.1._B</vt:lpstr>
      <vt:lpstr>WK01.3.2._A</vt:lpstr>
      <vt:lpstr>WK01.3.2._B</vt:lpstr>
      <vt:lpstr>WK01.4._A</vt:lpstr>
      <vt:lpstr>WK01.4._B</vt:lpstr>
      <vt:lpstr>WK01.4.1._A</vt:lpstr>
      <vt:lpstr>WK01.4.1._B</vt:lpstr>
      <vt:lpstr>WK01.4.2._A</vt:lpstr>
      <vt:lpstr>WK01.4.2._B</vt:lpstr>
      <vt:lpstr>WK01.4.3._A</vt:lpstr>
      <vt:lpstr>WK01.4.3._B</vt:lpstr>
      <vt:lpstr>WK01.4.4._A</vt:lpstr>
      <vt:lpstr>WK01.4.4._B</vt:lpstr>
      <vt:lpstr>WK01.4.5._A</vt:lpstr>
      <vt:lpstr>WK01.4.5._B</vt:lpstr>
      <vt:lpstr>WK01.5._A</vt:lpstr>
      <vt:lpstr>WK01.5._B</vt:lpstr>
      <vt:lpstr>WK01.5.1._A</vt:lpstr>
      <vt:lpstr>WK01.5.1._B</vt:lpstr>
      <vt:lpstr>WK01.6._A</vt:lpstr>
      <vt:lpstr>WK01.6._B</vt:lpstr>
      <vt:lpstr>WK01.7._A</vt:lpstr>
      <vt:lpstr>WK01.7._B</vt:lpstr>
      <vt:lpstr>WK01.7.1._A</vt:lpstr>
      <vt:lpstr>WK01.7.1._B</vt:lpstr>
      <vt:lpstr>WK01.8._A</vt:lpstr>
      <vt:lpstr>WK01.8._B</vt:lpstr>
      <vt:lpstr>WK01.8.1._A</vt:lpstr>
      <vt:lpstr>WK01.8.1._B</vt:lpstr>
      <vt:lpstr>WK01.9._A</vt:lpstr>
      <vt:lpstr>WK01.9._B</vt:lpstr>
      <vt:lpstr>WK01.9.1._A</vt:lpstr>
      <vt:lpstr>WK01.9.1._B</vt:lpstr>
      <vt:lpstr>WK02.1._A</vt:lpstr>
      <vt:lpstr>WK02.1._B</vt:lpstr>
      <vt:lpstr>WK02.1._C</vt:lpstr>
      <vt:lpstr>WK02.1._D</vt:lpstr>
      <vt:lpstr>WK02.1._E</vt:lpstr>
      <vt:lpstr>WK02.1._F</vt:lpstr>
      <vt:lpstr>WK02.2._A</vt:lpstr>
      <vt:lpstr>WK02.2._B</vt:lpstr>
      <vt:lpstr>WK02.2._C</vt:lpstr>
      <vt:lpstr>WK02.2._D</vt:lpstr>
      <vt:lpstr>WK02.2._E</vt:lpstr>
      <vt:lpstr>WK02.2._F</vt:lpstr>
      <vt:lpstr>WK02.3._A</vt:lpstr>
      <vt:lpstr>WK02.3._B</vt:lpstr>
      <vt:lpstr>WK02.3._C</vt:lpstr>
      <vt:lpstr>WK02.3._D</vt:lpstr>
      <vt:lpstr>WK02.3._E</vt:lpstr>
      <vt:lpstr>WK02.3._F</vt:lpstr>
      <vt:lpstr>WK02.4._A</vt:lpstr>
      <vt:lpstr>WK02.4._B</vt:lpstr>
      <vt:lpstr>WK02.4._C</vt:lpstr>
      <vt:lpstr>WK02.4._D</vt:lpstr>
      <vt:lpstr>WK02.4._E</vt:lpstr>
      <vt:lpstr>WK02.4._F</vt:lpstr>
      <vt:lpstr>WK02.5._A</vt:lpstr>
      <vt:lpstr>WK02.5._B</vt:lpstr>
      <vt:lpstr>WK02.5._C</vt:lpstr>
      <vt:lpstr>WK02.5._D</vt:lpstr>
      <vt:lpstr>WK02.5._E</vt:lpstr>
      <vt:lpstr>WK02.5._F</vt:lpstr>
      <vt:lpstr>WK03.1._A</vt:lpstr>
      <vt:lpstr>WK03.1._B</vt:lpstr>
      <vt:lpstr>WK03.1._C</vt:lpstr>
      <vt:lpstr>WK03.2._A</vt:lpstr>
      <vt:lpstr>WK03.2._B</vt:lpstr>
      <vt:lpstr>WK03.2._C</vt:lpstr>
      <vt:lpstr>WK03.3._A</vt:lpstr>
      <vt:lpstr>WK03.3._B</vt:lpstr>
      <vt:lpstr>WK03.3._C</vt:lpstr>
      <vt:lpstr>WK03.4._A</vt:lpstr>
      <vt:lpstr>WK03.4._B</vt:lpstr>
      <vt:lpstr>WK03.4._C</vt:lpstr>
      <vt:lpstr>WK03.5._A</vt:lpstr>
      <vt:lpstr>WK03.5._B</vt:lpstr>
      <vt:lpstr>WK03.5._C</vt:lpstr>
      <vt:lpstr>WK03.6._A</vt:lpstr>
      <vt:lpstr>WK03.6._B</vt:lpstr>
      <vt:lpstr>WK03.6._C</vt:lpstr>
      <vt:lpstr>WK03.7._D</vt:lpstr>
      <vt:lpstr>WK03.8._D</vt:lpstr>
      <vt:lpstr>ZF01.1._A</vt:lpstr>
      <vt:lpstr>ZF01.1._AA</vt:lpstr>
      <vt:lpstr>ZF01.1._B</vt:lpstr>
      <vt:lpstr>ZF01.1._C</vt:lpstr>
      <vt:lpstr>ZF01.1._D</vt:lpstr>
      <vt:lpstr>ZF01.1._E</vt:lpstr>
      <vt:lpstr>ZF01.1._F</vt:lpstr>
      <vt:lpstr>ZF01.1._G</vt:lpstr>
      <vt:lpstr>ZF01.1._H</vt:lpstr>
      <vt:lpstr>ZF01.1._I</vt:lpstr>
      <vt:lpstr>ZF01.1._J</vt:lpstr>
      <vt:lpstr>ZF01.1._K</vt:lpstr>
      <vt:lpstr>ZF01.1._L</vt:lpstr>
      <vt:lpstr>ZF01.1._M</vt:lpstr>
      <vt:lpstr>ZF01.1._N</vt:lpstr>
      <vt:lpstr>ZF01.1._O</vt:lpstr>
      <vt:lpstr>ZF01.1._P</vt:lpstr>
      <vt:lpstr>ZF01.1._R</vt:lpstr>
      <vt:lpstr>ZF01.1._S</vt:lpstr>
      <vt:lpstr>ZF01.1._T</vt:lpstr>
      <vt:lpstr>ZF01.1._U</vt:lpstr>
      <vt:lpstr>ZF01.1._V</vt:lpstr>
      <vt:lpstr>ZF01.1._W</vt:lpstr>
      <vt:lpstr>ZF01.1._X</vt:lpstr>
      <vt:lpstr>ZF01.1._Y</vt:lpstr>
      <vt:lpstr>ZF01.1._Z</vt:lpstr>
      <vt:lpstr>ZF01.10._A</vt:lpstr>
      <vt:lpstr>ZF01.10._AA</vt:lpstr>
      <vt:lpstr>ZF01.10._B</vt:lpstr>
      <vt:lpstr>ZF01.10._C</vt:lpstr>
      <vt:lpstr>ZF01.10._D</vt:lpstr>
      <vt:lpstr>ZF01.10._E</vt:lpstr>
      <vt:lpstr>ZF01.10._F</vt:lpstr>
      <vt:lpstr>ZF01.10._G</vt:lpstr>
      <vt:lpstr>ZF01.10._H</vt:lpstr>
      <vt:lpstr>ZF01.10._I</vt:lpstr>
      <vt:lpstr>ZF01.10._J</vt:lpstr>
      <vt:lpstr>ZF01.10._K</vt:lpstr>
      <vt:lpstr>ZF01.10._L</vt:lpstr>
      <vt:lpstr>ZF01.10._M</vt:lpstr>
      <vt:lpstr>ZF01.10._N</vt:lpstr>
      <vt:lpstr>ZF01.10._O</vt:lpstr>
      <vt:lpstr>ZF01.10._P</vt:lpstr>
      <vt:lpstr>ZF01.10._R</vt:lpstr>
      <vt:lpstr>ZF01.10._S</vt:lpstr>
      <vt:lpstr>ZF01.10._T</vt:lpstr>
      <vt:lpstr>ZF01.10._U</vt:lpstr>
      <vt:lpstr>ZF01.10._V</vt:lpstr>
      <vt:lpstr>ZF01.10._W</vt:lpstr>
      <vt:lpstr>ZF01.10._X</vt:lpstr>
      <vt:lpstr>ZF01.10._Y</vt:lpstr>
      <vt:lpstr>ZF01.10._Z</vt:lpstr>
      <vt:lpstr>ZF01.2._A</vt:lpstr>
      <vt:lpstr>ZF01.2._AA</vt:lpstr>
      <vt:lpstr>ZF01.2._B</vt:lpstr>
      <vt:lpstr>ZF01.2._C</vt:lpstr>
      <vt:lpstr>ZF01.2._D</vt:lpstr>
      <vt:lpstr>ZF01.2._E</vt:lpstr>
      <vt:lpstr>ZF01.2._F</vt:lpstr>
      <vt:lpstr>ZF01.2._G</vt:lpstr>
      <vt:lpstr>ZF01.2._H</vt:lpstr>
      <vt:lpstr>ZF01.2._I</vt:lpstr>
      <vt:lpstr>ZF01.2._J</vt:lpstr>
      <vt:lpstr>ZF01.2._K</vt:lpstr>
      <vt:lpstr>ZF01.2._L</vt:lpstr>
      <vt:lpstr>ZF01.2._M</vt:lpstr>
      <vt:lpstr>ZF01.2._N</vt:lpstr>
      <vt:lpstr>ZF01.2._O</vt:lpstr>
      <vt:lpstr>ZF01.2._P</vt:lpstr>
      <vt:lpstr>ZF01.2._R</vt:lpstr>
      <vt:lpstr>ZF01.2._S</vt:lpstr>
      <vt:lpstr>ZF01.2._T</vt:lpstr>
      <vt:lpstr>ZF01.2._U</vt:lpstr>
      <vt:lpstr>ZF01.2._V</vt:lpstr>
      <vt:lpstr>ZF01.2._W</vt:lpstr>
      <vt:lpstr>ZF01.2._X</vt:lpstr>
      <vt:lpstr>ZF01.2._Y</vt:lpstr>
      <vt:lpstr>ZF01.2._Z</vt:lpstr>
      <vt:lpstr>ZF01.3._A</vt:lpstr>
      <vt:lpstr>ZF01.3._AA</vt:lpstr>
      <vt:lpstr>ZF01.3._B</vt:lpstr>
      <vt:lpstr>ZF01.3._C</vt:lpstr>
      <vt:lpstr>ZF01.3._D</vt:lpstr>
      <vt:lpstr>ZF01.3._E</vt:lpstr>
      <vt:lpstr>ZF01.3._F</vt:lpstr>
      <vt:lpstr>ZF01.3._G</vt:lpstr>
      <vt:lpstr>ZF01.3._H</vt:lpstr>
      <vt:lpstr>ZF01.3._I</vt:lpstr>
      <vt:lpstr>ZF01.3._J</vt:lpstr>
      <vt:lpstr>ZF01.3._K</vt:lpstr>
      <vt:lpstr>ZF01.3._L</vt:lpstr>
      <vt:lpstr>ZF01.3._M</vt:lpstr>
      <vt:lpstr>ZF01.3._N</vt:lpstr>
      <vt:lpstr>ZF01.3._O</vt:lpstr>
      <vt:lpstr>ZF01.3._P</vt:lpstr>
      <vt:lpstr>ZF01.3._R</vt:lpstr>
      <vt:lpstr>ZF01.3._S</vt:lpstr>
      <vt:lpstr>ZF01.3._T</vt:lpstr>
      <vt:lpstr>ZF01.3._U</vt:lpstr>
      <vt:lpstr>ZF01.3._V</vt:lpstr>
      <vt:lpstr>ZF01.3._W</vt:lpstr>
      <vt:lpstr>ZF01.3._X</vt:lpstr>
      <vt:lpstr>ZF01.3._Y</vt:lpstr>
      <vt:lpstr>ZF01.3._Z</vt:lpstr>
      <vt:lpstr>ZF01.4._A</vt:lpstr>
      <vt:lpstr>ZF01.4._AA</vt:lpstr>
      <vt:lpstr>ZF01.4._B</vt:lpstr>
      <vt:lpstr>ZF01.4._C</vt:lpstr>
      <vt:lpstr>ZF01.4._D</vt:lpstr>
      <vt:lpstr>ZF01.4._E</vt:lpstr>
      <vt:lpstr>ZF01.4._F</vt:lpstr>
      <vt:lpstr>ZF01.4._G</vt:lpstr>
      <vt:lpstr>ZF01.4._H</vt:lpstr>
      <vt:lpstr>ZF01.4._I</vt:lpstr>
      <vt:lpstr>ZF01.4._J</vt:lpstr>
      <vt:lpstr>ZF01.4._K</vt:lpstr>
      <vt:lpstr>ZF01.4._L</vt:lpstr>
      <vt:lpstr>ZF01.4._M</vt:lpstr>
      <vt:lpstr>ZF01.4._N</vt:lpstr>
      <vt:lpstr>ZF01.4._O</vt:lpstr>
      <vt:lpstr>ZF01.4._P</vt:lpstr>
      <vt:lpstr>ZF01.4._R</vt:lpstr>
      <vt:lpstr>ZF01.4._S</vt:lpstr>
      <vt:lpstr>ZF01.4._T</vt:lpstr>
      <vt:lpstr>ZF01.4._U</vt:lpstr>
      <vt:lpstr>ZF01.4._V</vt:lpstr>
      <vt:lpstr>ZF01.4._W</vt:lpstr>
      <vt:lpstr>ZF01.4._X</vt:lpstr>
      <vt:lpstr>ZF01.4._Y</vt:lpstr>
      <vt:lpstr>ZF01.4._Z</vt:lpstr>
      <vt:lpstr>ZF01.5._A</vt:lpstr>
      <vt:lpstr>ZF01.5._AA</vt:lpstr>
      <vt:lpstr>ZF01.5._B</vt:lpstr>
      <vt:lpstr>ZF01.5._C</vt:lpstr>
      <vt:lpstr>ZF01.5._D</vt:lpstr>
      <vt:lpstr>ZF01.5._E</vt:lpstr>
      <vt:lpstr>ZF01.5._F</vt:lpstr>
      <vt:lpstr>ZF01.5._G</vt:lpstr>
      <vt:lpstr>ZF01.5._H</vt:lpstr>
      <vt:lpstr>ZF01.5._I</vt:lpstr>
      <vt:lpstr>ZF01.5._J</vt:lpstr>
      <vt:lpstr>ZF01.5._K</vt:lpstr>
      <vt:lpstr>ZF01.5._L</vt:lpstr>
      <vt:lpstr>ZF01.5._M</vt:lpstr>
      <vt:lpstr>ZF01.5._N</vt:lpstr>
      <vt:lpstr>ZF01.5._O</vt:lpstr>
      <vt:lpstr>ZF01.5._P</vt:lpstr>
      <vt:lpstr>ZF01.5._R</vt:lpstr>
      <vt:lpstr>ZF01.5._S</vt:lpstr>
      <vt:lpstr>ZF01.5._T</vt:lpstr>
      <vt:lpstr>ZF01.5._U</vt:lpstr>
      <vt:lpstr>ZF01.5._V</vt:lpstr>
      <vt:lpstr>ZF01.5._W</vt:lpstr>
      <vt:lpstr>ZF01.5._X</vt:lpstr>
      <vt:lpstr>ZF01.5._Y</vt:lpstr>
      <vt:lpstr>ZF01.5._Z</vt:lpstr>
      <vt:lpstr>ZF01.6._A</vt:lpstr>
      <vt:lpstr>ZF01.6._AA</vt:lpstr>
      <vt:lpstr>ZF01.6._B</vt:lpstr>
      <vt:lpstr>ZF01.6._C</vt:lpstr>
      <vt:lpstr>ZF01.6._D</vt:lpstr>
      <vt:lpstr>ZF01.6._E</vt:lpstr>
      <vt:lpstr>ZF01.6._F</vt:lpstr>
      <vt:lpstr>ZF01.6._G</vt:lpstr>
      <vt:lpstr>ZF01.6._H</vt:lpstr>
      <vt:lpstr>ZF01.6._I</vt:lpstr>
      <vt:lpstr>ZF01.6._J</vt:lpstr>
      <vt:lpstr>ZF01.6._K</vt:lpstr>
      <vt:lpstr>ZF01.6._L</vt:lpstr>
      <vt:lpstr>ZF01.6._M</vt:lpstr>
      <vt:lpstr>ZF01.6._N</vt:lpstr>
      <vt:lpstr>ZF01.6._O</vt:lpstr>
      <vt:lpstr>ZF01.6._P</vt:lpstr>
      <vt:lpstr>ZF01.6._R</vt:lpstr>
      <vt:lpstr>ZF01.6._S</vt:lpstr>
      <vt:lpstr>ZF01.6._T</vt:lpstr>
      <vt:lpstr>ZF01.6._U</vt:lpstr>
      <vt:lpstr>ZF01.6._V</vt:lpstr>
      <vt:lpstr>ZF01.6._W</vt:lpstr>
      <vt:lpstr>ZF01.6._X</vt:lpstr>
      <vt:lpstr>ZF01.6._Y</vt:lpstr>
      <vt:lpstr>ZF01.6._Z</vt:lpstr>
      <vt:lpstr>ZF01.7._A</vt:lpstr>
      <vt:lpstr>ZF01.7._AA</vt:lpstr>
      <vt:lpstr>ZF01.7._B</vt:lpstr>
      <vt:lpstr>ZF01.7._C</vt:lpstr>
      <vt:lpstr>ZF01.7._D</vt:lpstr>
      <vt:lpstr>ZF01.7._E</vt:lpstr>
      <vt:lpstr>ZF01.7._F</vt:lpstr>
      <vt:lpstr>ZF01.7._G</vt:lpstr>
      <vt:lpstr>ZF01.7._H</vt:lpstr>
      <vt:lpstr>ZF01.7._I</vt:lpstr>
      <vt:lpstr>ZF01.7._J</vt:lpstr>
      <vt:lpstr>ZF01.7._K</vt:lpstr>
      <vt:lpstr>ZF01.7._L</vt:lpstr>
      <vt:lpstr>ZF01.7._M</vt:lpstr>
      <vt:lpstr>ZF01.7._N</vt:lpstr>
      <vt:lpstr>ZF01.7._O</vt:lpstr>
      <vt:lpstr>ZF01.7._P</vt:lpstr>
      <vt:lpstr>ZF01.7._R</vt:lpstr>
      <vt:lpstr>ZF01.7._S</vt:lpstr>
      <vt:lpstr>ZF01.7._T</vt:lpstr>
      <vt:lpstr>ZF01.7._U</vt:lpstr>
      <vt:lpstr>ZF01.7._V</vt:lpstr>
      <vt:lpstr>ZF01.7._W</vt:lpstr>
      <vt:lpstr>ZF01.7._X</vt:lpstr>
      <vt:lpstr>ZF01.7._Y</vt:lpstr>
      <vt:lpstr>ZF01.7._Z</vt:lpstr>
      <vt:lpstr>ZF01.8._A</vt:lpstr>
      <vt:lpstr>ZF01.8._AA</vt:lpstr>
      <vt:lpstr>ZF01.8._B</vt:lpstr>
      <vt:lpstr>ZF01.8._C</vt:lpstr>
      <vt:lpstr>ZF01.8._D</vt:lpstr>
      <vt:lpstr>ZF01.8._E</vt:lpstr>
      <vt:lpstr>ZF01.8._F</vt:lpstr>
      <vt:lpstr>ZF01.8._G</vt:lpstr>
      <vt:lpstr>ZF01.8._H</vt:lpstr>
      <vt:lpstr>ZF01.8._I</vt:lpstr>
      <vt:lpstr>ZF01.8._J</vt:lpstr>
      <vt:lpstr>ZF01.8._K</vt:lpstr>
      <vt:lpstr>ZF01.8._L</vt:lpstr>
      <vt:lpstr>ZF01.8._M</vt:lpstr>
      <vt:lpstr>ZF01.8._N</vt:lpstr>
      <vt:lpstr>ZF01.8._O</vt:lpstr>
      <vt:lpstr>ZF01.8._P</vt:lpstr>
      <vt:lpstr>ZF01.8._R</vt:lpstr>
      <vt:lpstr>ZF01.8._S</vt:lpstr>
      <vt:lpstr>ZF01.8._T</vt:lpstr>
      <vt:lpstr>ZF01.8._U</vt:lpstr>
      <vt:lpstr>ZF01.8._V</vt:lpstr>
      <vt:lpstr>ZF01.8._W</vt:lpstr>
      <vt:lpstr>ZF01.8._X</vt:lpstr>
      <vt:lpstr>ZF01.8._Y</vt:lpstr>
      <vt:lpstr>ZF01.8._Z</vt:lpstr>
      <vt:lpstr>ZF01.9._A</vt:lpstr>
      <vt:lpstr>ZF01.9._AA</vt:lpstr>
      <vt:lpstr>ZF01.9._B</vt:lpstr>
      <vt:lpstr>ZF01.9._C</vt:lpstr>
      <vt:lpstr>ZF01.9._D</vt:lpstr>
      <vt:lpstr>ZF01.9._E</vt:lpstr>
      <vt:lpstr>ZF01.9._F</vt:lpstr>
      <vt:lpstr>ZF01.9._G</vt:lpstr>
      <vt:lpstr>ZF01.9._H</vt:lpstr>
      <vt:lpstr>ZF01.9._I</vt:lpstr>
      <vt:lpstr>ZF01.9._J</vt:lpstr>
      <vt:lpstr>ZF01.9._K</vt:lpstr>
      <vt:lpstr>ZF01.9._L</vt:lpstr>
      <vt:lpstr>ZF01.9._M</vt:lpstr>
      <vt:lpstr>ZF01.9._N</vt:lpstr>
      <vt:lpstr>ZF01.9._O</vt:lpstr>
      <vt:lpstr>ZF01.9._P</vt:lpstr>
      <vt:lpstr>ZF01.9._R</vt:lpstr>
      <vt:lpstr>ZF01.9._S</vt:lpstr>
      <vt:lpstr>ZF01.9._T</vt:lpstr>
      <vt:lpstr>ZF01.9._U</vt:lpstr>
      <vt:lpstr>ZF01.9._V</vt:lpstr>
      <vt:lpstr>ZF01.9._W</vt:lpstr>
      <vt:lpstr>ZF01.9._X</vt:lpstr>
      <vt:lpstr>ZF01.9._Y</vt:lpstr>
      <vt:lpstr>ZF01.9._Z</vt:lpstr>
      <vt:lpstr>ZF02.1._A</vt:lpstr>
      <vt:lpstr>ZF02.1._B</vt:lpstr>
      <vt:lpstr>ZF02.1._C</vt:lpstr>
      <vt:lpstr>ZF02.1.1._A</vt:lpstr>
      <vt:lpstr>ZF02.1.1._B</vt:lpstr>
      <vt:lpstr>ZF02.1.1._C</vt:lpstr>
      <vt:lpstr>ZF02.1.2._A</vt:lpstr>
      <vt:lpstr>ZF02.1.2._B</vt:lpstr>
      <vt:lpstr>ZF02.1.2._C</vt:lpstr>
      <vt:lpstr>ZF02.1.3._A</vt:lpstr>
      <vt:lpstr>ZF02.1.3._B</vt:lpstr>
      <vt:lpstr>ZF02.1.3._C</vt:lpstr>
      <vt:lpstr>ZF02.1.4._A</vt:lpstr>
      <vt:lpstr>ZF02.1.4._B</vt:lpstr>
      <vt:lpstr>ZF02.1.4._C</vt:lpstr>
      <vt:lpstr>ZF02.1.5._A</vt:lpstr>
      <vt:lpstr>ZF02.1.5._B</vt:lpstr>
      <vt:lpstr>ZF02.1.5._C</vt:lpstr>
      <vt:lpstr>ZF02.1.6._A</vt:lpstr>
      <vt:lpstr>ZF02.1.6._B</vt:lpstr>
      <vt:lpstr>ZF02.1.6._C</vt:lpstr>
      <vt:lpstr>ZF02.1.7._A</vt:lpstr>
      <vt:lpstr>ZF02.1.7._B</vt:lpstr>
      <vt:lpstr>ZF02.1.7._C</vt:lpstr>
      <vt:lpstr>ZF02.2._A</vt:lpstr>
      <vt:lpstr>ZF02.2._B</vt:lpstr>
      <vt:lpstr>ZF02.2._C</vt:lpstr>
      <vt:lpstr>ZF02.2.1._A</vt:lpstr>
      <vt:lpstr>ZF02.2.1._B</vt:lpstr>
      <vt:lpstr>ZF02.2.1._C</vt:lpstr>
      <vt:lpstr>ZF02.2.2._A</vt:lpstr>
      <vt:lpstr>ZF02.2.2._B</vt:lpstr>
      <vt:lpstr>ZF02.2.2._C</vt:lpstr>
      <vt:lpstr>ZF02.2.3._A</vt:lpstr>
      <vt:lpstr>ZF02.2.3._B</vt:lpstr>
      <vt:lpstr>ZF02.2.3._C</vt:lpstr>
      <vt:lpstr>ZF02.2.4._A</vt:lpstr>
      <vt:lpstr>ZF02.2.4._B</vt:lpstr>
      <vt:lpstr>ZF02.2.4._C</vt:lpstr>
      <vt:lpstr>ZF02.2.5._A</vt:lpstr>
      <vt:lpstr>ZF02.2.5._B</vt:lpstr>
      <vt:lpstr>ZF02.2.5._C</vt:lpstr>
      <vt:lpstr>ZF02.2.6._A</vt:lpstr>
      <vt:lpstr>ZF02.2.6._B</vt:lpstr>
      <vt:lpstr>ZF02.2.6._C</vt:lpstr>
      <vt:lpstr>ZF02.2.7._A</vt:lpstr>
      <vt:lpstr>ZF02.2.7._B</vt:lpstr>
      <vt:lpstr>ZF02.2.7._C</vt:lpstr>
      <vt:lpstr>ZF02.2.7.1._A</vt:lpstr>
      <vt:lpstr>ZF02.2.7.1._B</vt:lpstr>
      <vt:lpstr>ZF02.2.7.1._C</vt:lpstr>
      <vt:lpstr>ZF02.2.7.2._A</vt:lpstr>
      <vt:lpstr>ZF02.2.7.2._B</vt:lpstr>
      <vt:lpstr>ZF02.2.7.2._C</vt:lpstr>
      <vt:lpstr>ZF02.2.8._A</vt:lpstr>
      <vt:lpstr>ZF02.2.8._B</vt:lpstr>
      <vt:lpstr>ZF02.2.8._C</vt:lpstr>
      <vt:lpstr>ZF02.2.9._A</vt:lpstr>
      <vt:lpstr>ZF02.2.9._B</vt:lpstr>
      <vt:lpstr>ZF02.2.9._C</vt:lpstr>
      <vt:lpstr>ZF02.3._A</vt:lpstr>
      <vt:lpstr>ZF02.3._B</vt:lpstr>
      <vt:lpstr>ZF02.3._C</vt:lpstr>
      <vt:lpstr>ZF02.3.1._A</vt:lpstr>
      <vt:lpstr>ZF02.3.1._B</vt:lpstr>
      <vt:lpstr>ZF02.3.1._C</vt:lpstr>
      <vt:lpstr>ZF02.3.10._A</vt:lpstr>
      <vt:lpstr>ZF02.3.10._B</vt:lpstr>
      <vt:lpstr>ZF02.3.10._C</vt:lpstr>
      <vt:lpstr>ZF02.3.2._A</vt:lpstr>
      <vt:lpstr>ZF02.3.2._B</vt:lpstr>
      <vt:lpstr>ZF02.3.2._C</vt:lpstr>
      <vt:lpstr>ZF02.3.3._A</vt:lpstr>
      <vt:lpstr>ZF02.3.3._B</vt:lpstr>
      <vt:lpstr>ZF02.3.3._C</vt:lpstr>
      <vt:lpstr>ZF02.3.4._A</vt:lpstr>
      <vt:lpstr>ZF02.3.4._B</vt:lpstr>
      <vt:lpstr>ZF02.3.4._C</vt:lpstr>
      <vt:lpstr>ZF02.3.5._A</vt:lpstr>
      <vt:lpstr>ZF02.3.5._B</vt:lpstr>
      <vt:lpstr>ZF02.3.5._C</vt:lpstr>
      <vt:lpstr>ZF02.3.6._A</vt:lpstr>
      <vt:lpstr>ZF02.3.6._B</vt:lpstr>
      <vt:lpstr>ZF02.3.6._C</vt:lpstr>
      <vt:lpstr>ZF02.3.7._A</vt:lpstr>
      <vt:lpstr>ZF02.3.7._B</vt:lpstr>
      <vt:lpstr>ZF02.3.7._C</vt:lpstr>
      <vt:lpstr>ZF02.3.8._A</vt:lpstr>
      <vt:lpstr>ZF02.3.8._B</vt:lpstr>
      <vt:lpstr>ZF02.3.8._C</vt:lpstr>
      <vt:lpstr>ZF02.3.8.1._A</vt:lpstr>
      <vt:lpstr>ZF02.3.8.1._B</vt:lpstr>
      <vt:lpstr>ZF02.3.8.1._C</vt:lpstr>
      <vt:lpstr>ZF02.3.8.2._A</vt:lpstr>
      <vt:lpstr>ZF02.3.8.2._B</vt:lpstr>
      <vt:lpstr>ZF02.3.8.2._C</vt:lpstr>
      <vt:lpstr>ZF02.3.9._A</vt:lpstr>
      <vt:lpstr>ZF02.3.9._B</vt:lpstr>
      <vt:lpstr>ZF02.3.9._C</vt:lpstr>
      <vt:lpstr>ZF02.4._A</vt:lpstr>
      <vt:lpstr>ZF02.4._B</vt:lpstr>
      <vt:lpstr>ZF02.4._C</vt:lpstr>
      <vt:lpstr>ZF03.1._A</vt:lpstr>
      <vt:lpstr>ZF03.1._B</vt:lpstr>
      <vt:lpstr>ZF03.1._C</vt:lpstr>
      <vt:lpstr>ZF03.1._D</vt:lpstr>
      <vt:lpstr>ZF03.1._E</vt:lpstr>
      <vt:lpstr>ZF03.1._F</vt:lpstr>
      <vt:lpstr>ZF03.1._G</vt:lpstr>
      <vt:lpstr>ZF03.1._H</vt:lpstr>
      <vt:lpstr>ZF03.1.1._A</vt:lpstr>
      <vt:lpstr>ZF03.1.1._B</vt:lpstr>
      <vt:lpstr>ZF03.1.1._C</vt:lpstr>
      <vt:lpstr>ZF03.1.1._D</vt:lpstr>
      <vt:lpstr>ZF03.1.1._E</vt:lpstr>
      <vt:lpstr>ZF03.1.1._F</vt:lpstr>
      <vt:lpstr>ZF03.1.1._G</vt:lpstr>
      <vt:lpstr>ZF03.1.1._H</vt:lpstr>
      <vt:lpstr>ZF03.1.2._A</vt:lpstr>
      <vt:lpstr>ZF03.1.2._B</vt:lpstr>
      <vt:lpstr>ZF03.1.2._C</vt:lpstr>
      <vt:lpstr>ZF03.1.2._D</vt:lpstr>
      <vt:lpstr>ZF03.1.2._E</vt:lpstr>
      <vt:lpstr>ZF03.1.2._F</vt:lpstr>
      <vt:lpstr>ZF03.1.2._G</vt:lpstr>
      <vt:lpstr>ZF03.1.2._H</vt:lpstr>
      <vt:lpstr>ZF03.1.3._A</vt:lpstr>
      <vt:lpstr>ZF03.1.3._B</vt:lpstr>
      <vt:lpstr>ZF03.1.3._C</vt:lpstr>
      <vt:lpstr>ZF03.1.3._D</vt:lpstr>
      <vt:lpstr>ZF03.1.3._E</vt:lpstr>
      <vt:lpstr>ZF03.1.3._F</vt:lpstr>
      <vt:lpstr>ZF03.1.3._G</vt:lpstr>
      <vt:lpstr>ZF03.1.3._H</vt:lpstr>
      <vt:lpstr>ZF03.1.4._A</vt:lpstr>
      <vt:lpstr>ZF03.1.4._B</vt:lpstr>
      <vt:lpstr>ZF03.1.4._C</vt:lpstr>
      <vt:lpstr>ZF03.1.4._D</vt:lpstr>
      <vt:lpstr>ZF03.1.4._E</vt:lpstr>
      <vt:lpstr>ZF03.1.4._F</vt:lpstr>
      <vt:lpstr>ZF03.1.4._G</vt:lpstr>
      <vt:lpstr>ZF03.1.4._H</vt:lpstr>
      <vt:lpstr>ZF03.1.5._A</vt:lpstr>
      <vt:lpstr>ZF03.1.5._B</vt:lpstr>
      <vt:lpstr>ZF03.1.5._C</vt:lpstr>
      <vt:lpstr>ZF03.1.5._D</vt:lpstr>
      <vt:lpstr>ZF03.1.5._E</vt:lpstr>
      <vt:lpstr>ZF03.1.5._F</vt:lpstr>
      <vt:lpstr>ZF03.1.5._G</vt:lpstr>
      <vt:lpstr>ZF03.1.5._H</vt:lpstr>
      <vt:lpstr>ZF03.1.6._A</vt:lpstr>
      <vt:lpstr>ZF03.1.6._B</vt:lpstr>
      <vt:lpstr>ZF03.1.6._C</vt:lpstr>
      <vt:lpstr>ZF03.1.6._D</vt:lpstr>
      <vt:lpstr>ZF03.1.6._E</vt:lpstr>
      <vt:lpstr>ZF03.1.6._F</vt:lpstr>
      <vt:lpstr>ZF03.1.6._G</vt:lpstr>
      <vt:lpstr>ZF03.1.6._H</vt:lpstr>
      <vt:lpstr>ZF03.1.7._A</vt:lpstr>
      <vt:lpstr>ZF03.1.7._B</vt:lpstr>
      <vt:lpstr>ZF03.1.7._C</vt:lpstr>
      <vt:lpstr>ZF03.1.7._D</vt:lpstr>
      <vt:lpstr>ZF03.1.7._E</vt:lpstr>
      <vt:lpstr>ZF03.1.7._F</vt:lpstr>
      <vt:lpstr>ZF03.1.7._G</vt:lpstr>
      <vt:lpstr>ZF03.1.7._H</vt:lpstr>
      <vt:lpstr>ZF03.1.8._A</vt:lpstr>
      <vt:lpstr>ZF03.1.8._B</vt:lpstr>
      <vt:lpstr>ZF03.1.8._C</vt:lpstr>
      <vt:lpstr>ZF03.1.8._D</vt:lpstr>
      <vt:lpstr>ZF03.1.8._E</vt:lpstr>
      <vt:lpstr>ZF03.1.8._F</vt:lpstr>
      <vt:lpstr>ZF03.1.8._G</vt:lpstr>
      <vt:lpstr>ZF03.1.8._H</vt:lpstr>
      <vt:lpstr>ZF03.2._A</vt:lpstr>
      <vt:lpstr>ZF03.2._B</vt:lpstr>
      <vt:lpstr>ZF03.2._C</vt:lpstr>
      <vt:lpstr>ZF03.2._D</vt:lpstr>
      <vt:lpstr>ZF03.2._E</vt:lpstr>
      <vt:lpstr>ZF03.2._F</vt:lpstr>
      <vt:lpstr>ZF03.2._G</vt:lpstr>
      <vt:lpstr>ZF03.2._H</vt:lpstr>
      <vt:lpstr>ZF03.2.1._A</vt:lpstr>
      <vt:lpstr>ZF03.2.1._B</vt:lpstr>
      <vt:lpstr>ZF03.2.1._C</vt:lpstr>
      <vt:lpstr>ZF03.2.1._D</vt:lpstr>
      <vt:lpstr>ZF03.2.1._E</vt:lpstr>
      <vt:lpstr>ZF03.2.1._F</vt:lpstr>
      <vt:lpstr>ZF03.2.1._G</vt:lpstr>
      <vt:lpstr>ZF03.2.1._H</vt:lpstr>
      <vt:lpstr>ZF03.2.2._A</vt:lpstr>
      <vt:lpstr>ZF03.2.2._B</vt:lpstr>
      <vt:lpstr>ZF03.2.2._C</vt:lpstr>
      <vt:lpstr>ZF03.2.2._D</vt:lpstr>
      <vt:lpstr>ZF03.2.2._E</vt:lpstr>
      <vt:lpstr>ZF03.2.2._F</vt:lpstr>
      <vt:lpstr>ZF03.2.2._G</vt:lpstr>
      <vt:lpstr>ZF03.2.2._H</vt:lpstr>
      <vt:lpstr>ZF03.2.3._A</vt:lpstr>
      <vt:lpstr>ZF03.2.3._B</vt:lpstr>
      <vt:lpstr>ZF03.2.3._C</vt:lpstr>
      <vt:lpstr>ZF03.2.3._D</vt:lpstr>
      <vt:lpstr>ZF03.2.3._E</vt:lpstr>
      <vt:lpstr>ZF03.2.3._F</vt:lpstr>
      <vt:lpstr>ZF03.2.3._G</vt:lpstr>
      <vt:lpstr>ZF03.2.3._H</vt:lpstr>
      <vt:lpstr>ZF03.2.4._A</vt:lpstr>
      <vt:lpstr>ZF03.2.4._B</vt:lpstr>
      <vt:lpstr>ZF03.2.4._C</vt:lpstr>
      <vt:lpstr>ZF03.2.4._D</vt:lpstr>
      <vt:lpstr>ZF03.2.4._E</vt:lpstr>
      <vt:lpstr>ZF03.2.4._F</vt:lpstr>
      <vt:lpstr>ZF03.2.4._G</vt:lpstr>
      <vt:lpstr>ZF03.2.4._H</vt:lpstr>
      <vt:lpstr>ZF03.2.5._A</vt:lpstr>
      <vt:lpstr>ZF03.2.5._B</vt:lpstr>
      <vt:lpstr>ZF03.2.5._C</vt:lpstr>
      <vt:lpstr>ZF03.2.5._D</vt:lpstr>
      <vt:lpstr>ZF03.2.5._E</vt:lpstr>
      <vt:lpstr>ZF03.2.5._F</vt:lpstr>
      <vt:lpstr>ZF03.2.5._G</vt:lpstr>
      <vt:lpstr>ZF03.2.5._H</vt:lpstr>
      <vt:lpstr>ZF03.2.6._A</vt:lpstr>
      <vt:lpstr>ZF03.2.6._B</vt:lpstr>
      <vt:lpstr>ZF03.2.6._C</vt:lpstr>
      <vt:lpstr>ZF03.2.6._D</vt:lpstr>
      <vt:lpstr>ZF03.2.6._E</vt:lpstr>
      <vt:lpstr>ZF03.2.6._F</vt:lpstr>
      <vt:lpstr>ZF03.2.6._G</vt:lpstr>
      <vt:lpstr>ZF03.2.6._H</vt:lpstr>
      <vt:lpstr>ZF03.2.7._A</vt:lpstr>
      <vt:lpstr>ZF03.2.7._B</vt:lpstr>
      <vt:lpstr>ZF03.2.7._C</vt:lpstr>
      <vt:lpstr>ZF03.2.7._D</vt:lpstr>
      <vt:lpstr>ZF03.2.7._E</vt:lpstr>
      <vt:lpstr>ZF03.2.7._F</vt:lpstr>
      <vt:lpstr>ZF03.2.7._G</vt:lpstr>
      <vt:lpstr>ZF03.2.7._H</vt:lpstr>
      <vt:lpstr>ZF03.2.7.1._A</vt:lpstr>
      <vt:lpstr>ZF03.2.7.1._B</vt:lpstr>
      <vt:lpstr>ZF03.2.7.1._C</vt:lpstr>
      <vt:lpstr>ZF03.2.7.1._D</vt:lpstr>
      <vt:lpstr>ZF03.2.7.1._E</vt:lpstr>
      <vt:lpstr>ZF03.2.7.1._F</vt:lpstr>
      <vt:lpstr>ZF03.2.7.1._G</vt:lpstr>
      <vt:lpstr>ZF03.2.7.1._H</vt:lpstr>
      <vt:lpstr>ZF03.2.7.2._A</vt:lpstr>
      <vt:lpstr>ZF03.2.7.2._B</vt:lpstr>
      <vt:lpstr>ZF03.2.7.2._C</vt:lpstr>
      <vt:lpstr>ZF03.2.7.2._D</vt:lpstr>
      <vt:lpstr>ZF03.2.7.2._E</vt:lpstr>
      <vt:lpstr>ZF03.2.7.2._F</vt:lpstr>
      <vt:lpstr>ZF03.2.7.2._G</vt:lpstr>
      <vt:lpstr>ZF03.2.7.2._H</vt:lpstr>
      <vt:lpstr>ZF03.2.8._A</vt:lpstr>
      <vt:lpstr>ZF03.2.8._B</vt:lpstr>
      <vt:lpstr>ZF03.2.8._C</vt:lpstr>
      <vt:lpstr>ZF03.2.8._D</vt:lpstr>
      <vt:lpstr>ZF03.2.8._E</vt:lpstr>
      <vt:lpstr>ZF03.2.8._F</vt:lpstr>
      <vt:lpstr>ZF03.2.8._G</vt:lpstr>
      <vt:lpstr>ZF03.2.8._H</vt:lpstr>
      <vt:lpstr>ZF03.2.9._A</vt:lpstr>
      <vt:lpstr>ZF03.2.9._B</vt:lpstr>
      <vt:lpstr>ZF03.2.9._C</vt:lpstr>
      <vt:lpstr>ZF03.2.9._D</vt:lpstr>
      <vt:lpstr>ZF03.2.9._E</vt:lpstr>
      <vt:lpstr>ZF03.2.9._F</vt:lpstr>
      <vt:lpstr>ZF03.2.9._G</vt:lpstr>
      <vt:lpstr>ZF03.2.9._H</vt:lpstr>
      <vt:lpstr>ZF03.3._A</vt:lpstr>
      <vt:lpstr>ZF03.3._B</vt:lpstr>
      <vt:lpstr>ZF03.3._C</vt:lpstr>
      <vt:lpstr>ZF03.3._D</vt:lpstr>
      <vt:lpstr>ZF03.3._E</vt:lpstr>
      <vt:lpstr>ZF03.3._F</vt:lpstr>
      <vt:lpstr>ZF03.3._G</vt:lpstr>
      <vt:lpstr>ZF03.3._H</vt:lpstr>
      <vt:lpstr>ZF03.3.1._A</vt:lpstr>
      <vt:lpstr>ZF03.3.1._B</vt:lpstr>
      <vt:lpstr>ZF03.3.1._C</vt:lpstr>
      <vt:lpstr>ZF03.3.1._D</vt:lpstr>
      <vt:lpstr>ZF03.3.1._E</vt:lpstr>
      <vt:lpstr>ZF03.3.1._F</vt:lpstr>
      <vt:lpstr>ZF03.3.1._G</vt:lpstr>
      <vt:lpstr>ZF03.3.1._H</vt:lpstr>
      <vt:lpstr>ZF03.3.2._A</vt:lpstr>
      <vt:lpstr>ZF03.3.2._B</vt:lpstr>
      <vt:lpstr>ZF03.3.2._C</vt:lpstr>
      <vt:lpstr>ZF03.3.2._D</vt:lpstr>
      <vt:lpstr>ZF03.3.2._E</vt:lpstr>
      <vt:lpstr>ZF03.3.2._F</vt:lpstr>
      <vt:lpstr>ZF03.3.2._G</vt:lpstr>
      <vt:lpstr>ZF03.3.2._H</vt:lpstr>
      <vt:lpstr>ZF03.3.3._A</vt:lpstr>
      <vt:lpstr>ZF03.3.3._B</vt:lpstr>
      <vt:lpstr>ZF03.3.3._C</vt:lpstr>
      <vt:lpstr>ZF03.3.3._D</vt:lpstr>
      <vt:lpstr>ZF03.3.3._E</vt:lpstr>
      <vt:lpstr>ZF03.3.3._F</vt:lpstr>
      <vt:lpstr>ZF03.3.3._G</vt:lpstr>
      <vt:lpstr>ZF03.3.3._H</vt:lpstr>
      <vt:lpstr>ZF03.3.3.1._A</vt:lpstr>
      <vt:lpstr>ZF03.3.3.1._B</vt:lpstr>
      <vt:lpstr>ZF03.3.3.1._C</vt:lpstr>
      <vt:lpstr>ZF03.3.3.1._D</vt:lpstr>
      <vt:lpstr>ZF03.3.3.1._E</vt:lpstr>
      <vt:lpstr>ZF03.3.3.1._F</vt:lpstr>
      <vt:lpstr>ZF03.3.3.1._G</vt:lpstr>
      <vt:lpstr>ZF03.3.3.1._H</vt:lpstr>
      <vt:lpstr>ZF03.3.3.2._A</vt:lpstr>
      <vt:lpstr>ZF03.3.3.2._B</vt:lpstr>
      <vt:lpstr>ZF03.3.3.2._C</vt:lpstr>
      <vt:lpstr>ZF03.3.3.2._D</vt:lpstr>
      <vt:lpstr>ZF03.3.3.2._E</vt:lpstr>
      <vt:lpstr>ZF03.3.3.2._F</vt:lpstr>
      <vt:lpstr>ZF03.3.3.2._G</vt:lpstr>
      <vt:lpstr>ZF03.3.3.2._H</vt:lpstr>
      <vt:lpstr>ZF03.3.3.2.1._A</vt:lpstr>
      <vt:lpstr>ZF03.3.3.2.1._B</vt:lpstr>
      <vt:lpstr>ZF03.3.3.2.1._C</vt:lpstr>
      <vt:lpstr>ZF03.3.3.2.1._D</vt:lpstr>
      <vt:lpstr>ZF03.3.3.2.1._E</vt:lpstr>
      <vt:lpstr>ZF03.3.3.2.1._F</vt:lpstr>
      <vt:lpstr>ZF03.3.3.2.1._G</vt:lpstr>
      <vt:lpstr>ZF03.3.3.2.1._H</vt:lpstr>
      <vt:lpstr>ZF03.3.3.2.2._A</vt:lpstr>
      <vt:lpstr>ZF03.3.3.2.2._B</vt:lpstr>
      <vt:lpstr>ZF03.3.3.2.2._C</vt:lpstr>
      <vt:lpstr>ZF03.3.3.2.2._D</vt:lpstr>
      <vt:lpstr>ZF03.3.3.2.2._E</vt:lpstr>
      <vt:lpstr>ZF03.3.3.2.2._F</vt:lpstr>
      <vt:lpstr>ZF03.3.3.2.2._G</vt:lpstr>
      <vt:lpstr>ZF03.3.3.2.2._H</vt:lpstr>
      <vt:lpstr>ZF03.3.4._A</vt:lpstr>
      <vt:lpstr>ZF03.3.4._B</vt:lpstr>
      <vt:lpstr>ZF03.3.4._C</vt:lpstr>
      <vt:lpstr>ZF03.3.4._D</vt:lpstr>
      <vt:lpstr>ZF03.3.4._E</vt:lpstr>
      <vt:lpstr>ZF03.3.4._F</vt:lpstr>
      <vt:lpstr>ZF03.3.4._G</vt:lpstr>
      <vt:lpstr>ZF03.3.4._H</vt:lpstr>
      <vt:lpstr>ZF03.4._A</vt:lpstr>
      <vt:lpstr>ZF03.4._B</vt:lpstr>
      <vt:lpstr>ZF03.4._C</vt:lpstr>
      <vt:lpstr>ZF03.4._D</vt:lpstr>
      <vt:lpstr>ZF03.4._E</vt:lpstr>
      <vt:lpstr>ZF03.4._F</vt:lpstr>
      <vt:lpstr>ZF03.4._G</vt:lpstr>
      <vt:lpstr>ZF03.4._H</vt:lpstr>
      <vt:lpstr>ZF03.4.1._A</vt:lpstr>
      <vt:lpstr>ZF03.4.1._B</vt:lpstr>
      <vt:lpstr>ZF03.4.1._C</vt:lpstr>
      <vt:lpstr>ZF03.4.1._D</vt:lpstr>
      <vt:lpstr>ZF03.4.1._E</vt:lpstr>
      <vt:lpstr>ZF03.4.1._F</vt:lpstr>
      <vt:lpstr>ZF03.4.1._G</vt:lpstr>
      <vt:lpstr>ZF03.4.1._H</vt:lpstr>
      <vt:lpstr>ZF03.4.10._A</vt:lpstr>
      <vt:lpstr>ZF03.4.10._B</vt:lpstr>
      <vt:lpstr>ZF03.4.10._C</vt:lpstr>
      <vt:lpstr>ZF03.4.10._D</vt:lpstr>
      <vt:lpstr>ZF03.4.10._E</vt:lpstr>
      <vt:lpstr>ZF03.4.10._F</vt:lpstr>
      <vt:lpstr>ZF03.4.10._G</vt:lpstr>
      <vt:lpstr>ZF03.4.10._H</vt:lpstr>
      <vt:lpstr>ZF03.4.2._A</vt:lpstr>
      <vt:lpstr>ZF03.4.2._B</vt:lpstr>
      <vt:lpstr>ZF03.4.2._C</vt:lpstr>
      <vt:lpstr>ZF03.4.2._D</vt:lpstr>
      <vt:lpstr>ZF03.4.2._E</vt:lpstr>
      <vt:lpstr>ZF03.4.2._F</vt:lpstr>
      <vt:lpstr>ZF03.4.2._G</vt:lpstr>
      <vt:lpstr>ZF03.4.2._H</vt:lpstr>
      <vt:lpstr>ZF03.4.3._A</vt:lpstr>
      <vt:lpstr>ZF03.4.3._B</vt:lpstr>
      <vt:lpstr>ZF03.4.3._C</vt:lpstr>
      <vt:lpstr>ZF03.4.3._D</vt:lpstr>
      <vt:lpstr>ZF03.4.3._E</vt:lpstr>
      <vt:lpstr>ZF03.4.3._F</vt:lpstr>
      <vt:lpstr>ZF03.4.3._G</vt:lpstr>
      <vt:lpstr>ZF03.4.3._H</vt:lpstr>
      <vt:lpstr>ZF03.4.4._A</vt:lpstr>
      <vt:lpstr>ZF03.4.4._B</vt:lpstr>
      <vt:lpstr>ZF03.4.4._C</vt:lpstr>
      <vt:lpstr>ZF03.4.4._D</vt:lpstr>
      <vt:lpstr>ZF03.4.4._E</vt:lpstr>
      <vt:lpstr>ZF03.4.4._F</vt:lpstr>
      <vt:lpstr>ZF03.4.4._G</vt:lpstr>
      <vt:lpstr>ZF03.4.4._H</vt:lpstr>
      <vt:lpstr>ZF03.4.5._A</vt:lpstr>
      <vt:lpstr>ZF03.4.5._B</vt:lpstr>
      <vt:lpstr>ZF03.4.5._C</vt:lpstr>
      <vt:lpstr>ZF03.4.5._D</vt:lpstr>
      <vt:lpstr>ZF03.4.5._E</vt:lpstr>
      <vt:lpstr>ZF03.4.5._F</vt:lpstr>
      <vt:lpstr>ZF03.4.5._G</vt:lpstr>
      <vt:lpstr>ZF03.4.5._H</vt:lpstr>
      <vt:lpstr>ZF03.4.6._A</vt:lpstr>
      <vt:lpstr>ZF03.4.6._B</vt:lpstr>
      <vt:lpstr>ZF03.4.6._C</vt:lpstr>
      <vt:lpstr>ZF03.4.6._D</vt:lpstr>
      <vt:lpstr>ZF03.4.6._E</vt:lpstr>
      <vt:lpstr>ZF03.4.6._F</vt:lpstr>
      <vt:lpstr>ZF03.4.6._G</vt:lpstr>
      <vt:lpstr>ZF03.4.6._H</vt:lpstr>
      <vt:lpstr>ZF03.4.7._A</vt:lpstr>
      <vt:lpstr>ZF03.4.7._B</vt:lpstr>
      <vt:lpstr>ZF03.4.7._C</vt:lpstr>
      <vt:lpstr>ZF03.4.7._D</vt:lpstr>
      <vt:lpstr>ZF03.4.7._E</vt:lpstr>
      <vt:lpstr>ZF03.4.7._F</vt:lpstr>
      <vt:lpstr>ZF03.4.7._G</vt:lpstr>
      <vt:lpstr>ZF03.4.7._H</vt:lpstr>
      <vt:lpstr>ZF03.4.8._A</vt:lpstr>
      <vt:lpstr>ZF03.4.8._B</vt:lpstr>
      <vt:lpstr>ZF03.4.8._C</vt:lpstr>
      <vt:lpstr>ZF03.4.8._D</vt:lpstr>
      <vt:lpstr>ZF03.4.8._E</vt:lpstr>
      <vt:lpstr>ZF03.4.8._F</vt:lpstr>
      <vt:lpstr>ZF03.4.8._G</vt:lpstr>
      <vt:lpstr>ZF03.4.8._H</vt:lpstr>
      <vt:lpstr>ZF03.4.9._A</vt:lpstr>
      <vt:lpstr>ZF03.4.9._B</vt:lpstr>
      <vt:lpstr>ZF03.4.9._C</vt:lpstr>
      <vt:lpstr>ZF03.4.9._D</vt:lpstr>
      <vt:lpstr>ZF03.4.9._E</vt:lpstr>
      <vt:lpstr>ZF03.4.9._F</vt:lpstr>
      <vt:lpstr>ZF03.4.9._G</vt:lpstr>
      <vt:lpstr>ZF03.4.9._H</vt:lpstr>
      <vt:lpstr>ZF03.5._A</vt:lpstr>
      <vt:lpstr>ZF03.5._B</vt:lpstr>
      <vt:lpstr>ZF03.5._C</vt:lpstr>
      <vt:lpstr>ZF03.5._D</vt:lpstr>
      <vt:lpstr>ZF03.5._E</vt:lpstr>
      <vt:lpstr>ZF03.5._F</vt:lpstr>
      <vt:lpstr>ZF03.5._G</vt:lpstr>
      <vt:lpstr>ZF03.5._H</vt:lpstr>
      <vt:lpstr>ZF04.1._A</vt:lpstr>
      <vt:lpstr>ZF04.1._B</vt:lpstr>
      <vt:lpstr>ZF04.1._C</vt:lpstr>
      <vt:lpstr>ZF04.1._D</vt:lpstr>
      <vt:lpstr>ZF04.1._E</vt:lpstr>
      <vt:lpstr>ZF04.1._F</vt:lpstr>
      <vt:lpstr>ZF04.1._G</vt:lpstr>
      <vt:lpstr>ZF04.1._H</vt:lpstr>
      <vt:lpstr>ZF04.1.1._A</vt:lpstr>
      <vt:lpstr>ZF04.1.1._B</vt:lpstr>
      <vt:lpstr>ZF04.1.1._C</vt:lpstr>
      <vt:lpstr>ZF04.1.1._D</vt:lpstr>
      <vt:lpstr>ZF04.1.1._E</vt:lpstr>
      <vt:lpstr>ZF04.1.1._F</vt:lpstr>
      <vt:lpstr>ZF04.1.1._G</vt:lpstr>
      <vt:lpstr>ZF04.1.1._H</vt:lpstr>
      <vt:lpstr>ZF04.1.2._A</vt:lpstr>
      <vt:lpstr>ZF04.1.2._B</vt:lpstr>
      <vt:lpstr>ZF04.1.2._C</vt:lpstr>
      <vt:lpstr>ZF04.1.2._D</vt:lpstr>
      <vt:lpstr>ZF04.1.2._E</vt:lpstr>
      <vt:lpstr>ZF04.1.2._F</vt:lpstr>
      <vt:lpstr>ZF04.1.2._G</vt:lpstr>
      <vt:lpstr>ZF04.1.2._H</vt:lpstr>
      <vt:lpstr>ZF04.1.3._A</vt:lpstr>
      <vt:lpstr>ZF04.1.3._B</vt:lpstr>
      <vt:lpstr>ZF04.1.3._C</vt:lpstr>
      <vt:lpstr>ZF04.1.3._D</vt:lpstr>
      <vt:lpstr>ZF04.1.3._E</vt:lpstr>
      <vt:lpstr>ZF04.1.3._F</vt:lpstr>
      <vt:lpstr>ZF04.1.3._G</vt:lpstr>
      <vt:lpstr>ZF04.1.3._H</vt:lpstr>
      <vt:lpstr>ZF04.1.4._A</vt:lpstr>
      <vt:lpstr>ZF04.1.4._B</vt:lpstr>
      <vt:lpstr>ZF04.1.4._C</vt:lpstr>
      <vt:lpstr>ZF04.1.4._D</vt:lpstr>
      <vt:lpstr>ZF04.1.4._E</vt:lpstr>
      <vt:lpstr>ZF04.1.4._F</vt:lpstr>
      <vt:lpstr>ZF04.1.4._G</vt:lpstr>
      <vt:lpstr>ZF04.1.4._H</vt:lpstr>
      <vt:lpstr>ZF04.1.5._A</vt:lpstr>
      <vt:lpstr>ZF04.1.5._B</vt:lpstr>
      <vt:lpstr>ZF04.1.5._C</vt:lpstr>
      <vt:lpstr>ZF04.1.5._D</vt:lpstr>
      <vt:lpstr>ZF04.1.5._E</vt:lpstr>
      <vt:lpstr>ZF04.1.5._F</vt:lpstr>
      <vt:lpstr>ZF04.1.5._G</vt:lpstr>
      <vt:lpstr>ZF04.1.5._H</vt:lpstr>
      <vt:lpstr>ZF04.1.6._A</vt:lpstr>
      <vt:lpstr>ZF04.1.6._B</vt:lpstr>
      <vt:lpstr>ZF04.1.6._C</vt:lpstr>
      <vt:lpstr>ZF04.1.6._D</vt:lpstr>
      <vt:lpstr>ZF04.1.6._E</vt:lpstr>
      <vt:lpstr>ZF04.1.6._F</vt:lpstr>
      <vt:lpstr>ZF04.1.6._G</vt:lpstr>
      <vt:lpstr>ZF04.1.6._H</vt:lpstr>
      <vt:lpstr>ZF04.1.7._A</vt:lpstr>
      <vt:lpstr>ZF04.1.7._B</vt:lpstr>
      <vt:lpstr>ZF04.1.7._C</vt:lpstr>
      <vt:lpstr>ZF04.1.7._D</vt:lpstr>
      <vt:lpstr>ZF04.1.7._E</vt:lpstr>
      <vt:lpstr>ZF04.1.7._F</vt:lpstr>
      <vt:lpstr>ZF04.1.7._G</vt:lpstr>
      <vt:lpstr>ZF04.1.7._H</vt:lpstr>
      <vt:lpstr>ZF04.1.8._A</vt:lpstr>
      <vt:lpstr>ZF04.1.8._B</vt:lpstr>
      <vt:lpstr>ZF04.1.8._C</vt:lpstr>
      <vt:lpstr>ZF04.1.8._D</vt:lpstr>
      <vt:lpstr>ZF04.1.8._E</vt:lpstr>
      <vt:lpstr>ZF04.1.8._F</vt:lpstr>
      <vt:lpstr>ZF04.1.8._G</vt:lpstr>
      <vt:lpstr>ZF04.1.8._H</vt:lpstr>
      <vt:lpstr>ZF04.2._A</vt:lpstr>
      <vt:lpstr>ZF04.2._B</vt:lpstr>
      <vt:lpstr>ZF04.2._C</vt:lpstr>
      <vt:lpstr>ZF04.2._D</vt:lpstr>
      <vt:lpstr>ZF04.2._E</vt:lpstr>
      <vt:lpstr>ZF04.2._F</vt:lpstr>
      <vt:lpstr>ZF04.2._G</vt:lpstr>
      <vt:lpstr>ZF04.2._H</vt:lpstr>
      <vt:lpstr>ZF04.2.1._A</vt:lpstr>
      <vt:lpstr>ZF04.2.1._B</vt:lpstr>
      <vt:lpstr>ZF04.2.1._C</vt:lpstr>
      <vt:lpstr>ZF04.2.1._D</vt:lpstr>
      <vt:lpstr>ZF04.2.1._E</vt:lpstr>
      <vt:lpstr>ZF04.2.1._F</vt:lpstr>
      <vt:lpstr>ZF04.2.1._G</vt:lpstr>
      <vt:lpstr>ZF04.2.1._H</vt:lpstr>
      <vt:lpstr>ZF04.2.2._A</vt:lpstr>
      <vt:lpstr>ZF04.2.2._B</vt:lpstr>
      <vt:lpstr>ZF04.2.2._C</vt:lpstr>
      <vt:lpstr>ZF04.2.2._D</vt:lpstr>
      <vt:lpstr>ZF04.2.2._E</vt:lpstr>
      <vt:lpstr>ZF04.2.2._F</vt:lpstr>
      <vt:lpstr>ZF04.2.2._G</vt:lpstr>
      <vt:lpstr>ZF04.2.2._H</vt:lpstr>
      <vt:lpstr>ZF04.2.3._A</vt:lpstr>
      <vt:lpstr>ZF04.2.3._B</vt:lpstr>
      <vt:lpstr>ZF04.2.3._C</vt:lpstr>
      <vt:lpstr>ZF04.2.3._D</vt:lpstr>
      <vt:lpstr>ZF04.2.3._E</vt:lpstr>
      <vt:lpstr>ZF04.2.3._F</vt:lpstr>
      <vt:lpstr>ZF04.2.3._G</vt:lpstr>
      <vt:lpstr>ZF04.2.3._H</vt:lpstr>
      <vt:lpstr>ZF04.2.4._A</vt:lpstr>
      <vt:lpstr>ZF04.2.4._B</vt:lpstr>
      <vt:lpstr>ZF04.2.4._C</vt:lpstr>
      <vt:lpstr>ZF04.2.4._D</vt:lpstr>
      <vt:lpstr>ZF04.2.4._E</vt:lpstr>
      <vt:lpstr>ZF04.2.4._F</vt:lpstr>
      <vt:lpstr>ZF04.2.4._G</vt:lpstr>
      <vt:lpstr>ZF04.2.4._H</vt:lpstr>
      <vt:lpstr>ZF04.2.5._A</vt:lpstr>
      <vt:lpstr>ZF04.2.5._B</vt:lpstr>
      <vt:lpstr>ZF04.2.5._C</vt:lpstr>
      <vt:lpstr>ZF04.2.5._D</vt:lpstr>
      <vt:lpstr>ZF04.2.5._E</vt:lpstr>
      <vt:lpstr>ZF04.2.5._F</vt:lpstr>
      <vt:lpstr>ZF04.2.5._G</vt:lpstr>
      <vt:lpstr>ZF04.2.5._H</vt:lpstr>
      <vt:lpstr>ZF04.2.6._A</vt:lpstr>
      <vt:lpstr>ZF04.2.6._B</vt:lpstr>
      <vt:lpstr>ZF04.2.6._C</vt:lpstr>
      <vt:lpstr>ZF04.2.6._D</vt:lpstr>
      <vt:lpstr>ZF04.2.6._E</vt:lpstr>
      <vt:lpstr>ZF04.2.6._F</vt:lpstr>
      <vt:lpstr>ZF04.2.6._G</vt:lpstr>
      <vt:lpstr>ZF04.2.6._H</vt:lpstr>
      <vt:lpstr>ZF04.2.7._A</vt:lpstr>
      <vt:lpstr>ZF04.2.7._B</vt:lpstr>
      <vt:lpstr>ZF04.2.7._C</vt:lpstr>
      <vt:lpstr>ZF04.2.7._D</vt:lpstr>
      <vt:lpstr>ZF04.2.7._E</vt:lpstr>
      <vt:lpstr>ZF04.2.7._F</vt:lpstr>
      <vt:lpstr>ZF04.2.7._G</vt:lpstr>
      <vt:lpstr>ZF04.2.7._H</vt:lpstr>
      <vt:lpstr>ZF04.2.7.1._A</vt:lpstr>
      <vt:lpstr>ZF04.2.7.1._B</vt:lpstr>
      <vt:lpstr>ZF04.2.7.1._C</vt:lpstr>
      <vt:lpstr>ZF04.2.7.1._D</vt:lpstr>
      <vt:lpstr>ZF04.2.7.1._E</vt:lpstr>
      <vt:lpstr>ZF04.2.7.1._F</vt:lpstr>
      <vt:lpstr>ZF04.2.7.1._G</vt:lpstr>
      <vt:lpstr>ZF04.2.7.1._H</vt:lpstr>
      <vt:lpstr>ZF04.2.7.2._A</vt:lpstr>
      <vt:lpstr>ZF04.2.7.2._B</vt:lpstr>
      <vt:lpstr>ZF04.2.7.2._C</vt:lpstr>
      <vt:lpstr>ZF04.2.7.2._D</vt:lpstr>
      <vt:lpstr>ZF04.2.7.2._E</vt:lpstr>
      <vt:lpstr>ZF04.2.7.2._F</vt:lpstr>
      <vt:lpstr>ZF04.2.7.2._G</vt:lpstr>
      <vt:lpstr>ZF04.2.7.2._H</vt:lpstr>
      <vt:lpstr>ZF04.2.8._A</vt:lpstr>
      <vt:lpstr>ZF04.2.8._B</vt:lpstr>
      <vt:lpstr>ZF04.2.8._C</vt:lpstr>
      <vt:lpstr>ZF04.2.8._D</vt:lpstr>
      <vt:lpstr>ZF04.2.8._E</vt:lpstr>
      <vt:lpstr>ZF04.2.8._F</vt:lpstr>
      <vt:lpstr>ZF04.2.8._G</vt:lpstr>
      <vt:lpstr>ZF04.2.8._H</vt:lpstr>
      <vt:lpstr>ZF04.2.9._A</vt:lpstr>
      <vt:lpstr>ZF04.2.9._B</vt:lpstr>
      <vt:lpstr>ZF04.2.9._C</vt:lpstr>
      <vt:lpstr>ZF04.2.9._D</vt:lpstr>
      <vt:lpstr>ZF04.2.9._E</vt:lpstr>
      <vt:lpstr>ZF04.2.9._F</vt:lpstr>
      <vt:lpstr>ZF04.2.9._G</vt:lpstr>
      <vt:lpstr>ZF04.2.9._H</vt:lpstr>
      <vt:lpstr>ZF04.3._A</vt:lpstr>
      <vt:lpstr>ZF04.3._B</vt:lpstr>
      <vt:lpstr>ZF04.3._C</vt:lpstr>
      <vt:lpstr>ZF04.3._D</vt:lpstr>
      <vt:lpstr>ZF04.3._E</vt:lpstr>
      <vt:lpstr>ZF04.3._F</vt:lpstr>
      <vt:lpstr>ZF04.3._G</vt:lpstr>
      <vt:lpstr>ZF04.3._H</vt:lpstr>
      <vt:lpstr>ZF04.3.1._A</vt:lpstr>
      <vt:lpstr>ZF04.3.1._B</vt:lpstr>
      <vt:lpstr>ZF04.3.1._C</vt:lpstr>
      <vt:lpstr>ZF04.3.1._D</vt:lpstr>
      <vt:lpstr>ZF04.3.1._E</vt:lpstr>
      <vt:lpstr>ZF04.3.1._F</vt:lpstr>
      <vt:lpstr>ZF04.3.1._G</vt:lpstr>
      <vt:lpstr>ZF04.3.1._H</vt:lpstr>
      <vt:lpstr>ZF04.3.2._A</vt:lpstr>
      <vt:lpstr>ZF04.3.2._B</vt:lpstr>
      <vt:lpstr>ZF04.3.2._C</vt:lpstr>
      <vt:lpstr>ZF04.3.2._D</vt:lpstr>
      <vt:lpstr>ZF04.3.2._E</vt:lpstr>
      <vt:lpstr>ZF04.3.2._F</vt:lpstr>
      <vt:lpstr>ZF04.3.2._G</vt:lpstr>
      <vt:lpstr>ZF04.3.2._H</vt:lpstr>
      <vt:lpstr>ZF04.3.3._A</vt:lpstr>
      <vt:lpstr>ZF04.3.3._B</vt:lpstr>
      <vt:lpstr>ZF04.3.3._C</vt:lpstr>
      <vt:lpstr>ZF04.3.3._D</vt:lpstr>
      <vt:lpstr>ZF04.3.3._E</vt:lpstr>
      <vt:lpstr>ZF04.3.3._F</vt:lpstr>
      <vt:lpstr>ZF04.3.3._G</vt:lpstr>
      <vt:lpstr>ZF04.3.3._H</vt:lpstr>
      <vt:lpstr>ZF04.3.3.1._A</vt:lpstr>
      <vt:lpstr>ZF04.3.3.1._B</vt:lpstr>
      <vt:lpstr>ZF04.3.3.1._C</vt:lpstr>
      <vt:lpstr>ZF04.3.3.1._D</vt:lpstr>
      <vt:lpstr>ZF04.3.3.1._E</vt:lpstr>
      <vt:lpstr>ZF04.3.3.1._F</vt:lpstr>
      <vt:lpstr>ZF04.3.3.1._G</vt:lpstr>
      <vt:lpstr>ZF04.3.3.1._H</vt:lpstr>
      <vt:lpstr>ZF04.3.3.2._A</vt:lpstr>
      <vt:lpstr>ZF04.3.3.2._B</vt:lpstr>
      <vt:lpstr>ZF04.3.3.2._C</vt:lpstr>
      <vt:lpstr>ZF04.3.3.2._D</vt:lpstr>
      <vt:lpstr>ZF04.3.3.2._E</vt:lpstr>
      <vt:lpstr>ZF04.3.3.2._F</vt:lpstr>
      <vt:lpstr>ZF04.3.3.2._G</vt:lpstr>
      <vt:lpstr>ZF04.3.3.2._H</vt:lpstr>
      <vt:lpstr>ZF04.3.3.2.1._A</vt:lpstr>
      <vt:lpstr>ZF04.3.3.2.1._B</vt:lpstr>
      <vt:lpstr>ZF04.3.3.2.1._C</vt:lpstr>
      <vt:lpstr>ZF04.3.3.2.1._D</vt:lpstr>
      <vt:lpstr>ZF04.3.3.2.1._E</vt:lpstr>
      <vt:lpstr>ZF04.3.3.2.1._F</vt:lpstr>
      <vt:lpstr>ZF04.3.3.2.1._G</vt:lpstr>
      <vt:lpstr>ZF04.3.3.2.1._H</vt:lpstr>
      <vt:lpstr>ZF04.3.3.2.2._A</vt:lpstr>
      <vt:lpstr>ZF04.3.3.2.2._B</vt:lpstr>
      <vt:lpstr>ZF04.3.3.2.2._C</vt:lpstr>
      <vt:lpstr>ZF04.3.3.2.2._D</vt:lpstr>
      <vt:lpstr>ZF04.3.3.2.2._E</vt:lpstr>
      <vt:lpstr>ZF04.3.3.2.2._F</vt:lpstr>
      <vt:lpstr>ZF04.3.3.2.2._G</vt:lpstr>
      <vt:lpstr>ZF04.3.3.2.2._H</vt:lpstr>
      <vt:lpstr>ZF04.3.4._A</vt:lpstr>
      <vt:lpstr>ZF04.3.4._B</vt:lpstr>
      <vt:lpstr>ZF04.3.4._C</vt:lpstr>
      <vt:lpstr>ZF04.3.4._D</vt:lpstr>
      <vt:lpstr>ZF04.3.4._E</vt:lpstr>
      <vt:lpstr>ZF04.3.4._F</vt:lpstr>
      <vt:lpstr>ZF04.3.4._G</vt:lpstr>
      <vt:lpstr>ZF04.3.4._H</vt:lpstr>
      <vt:lpstr>ZF04.4._A</vt:lpstr>
      <vt:lpstr>ZF04.4._B</vt:lpstr>
      <vt:lpstr>ZF04.4._C</vt:lpstr>
      <vt:lpstr>ZF04.4._D</vt:lpstr>
      <vt:lpstr>ZF04.4._E</vt:lpstr>
      <vt:lpstr>ZF04.4._F</vt:lpstr>
      <vt:lpstr>ZF04.4._G</vt:lpstr>
      <vt:lpstr>ZF04.4._H</vt:lpstr>
      <vt:lpstr>ZF04.4.1._A</vt:lpstr>
      <vt:lpstr>ZF04.4.1._B</vt:lpstr>
      <vt:lpstr>ZF04.4.1._C</vt:lpstr>
      <vt:lpstr>ZF04.4.1._D</vt:lpstr>
      <vt:lpstr>ZF04.4.1._E</vt:lpstr>
      <vt:lpstr>ZF04.4.1._F</vt:lpstr>
      <vt:lpstr>ZF04.4.1._G</vt:lpstr>
      <vt:lpstr>ZF04.4.1._H</vt:lpstr>
      <vt:lpstr>ZF04.4.10._A</vt:lpstr>
      <vt:lpstr>ZF04.4.10._B</vt:lpstr>
      <vt:lpstr>ZF04.4.10._C</vt:lpstr>
      <vt:lpstr>ZF04.4.10._D</vt:lpstr>
      <vt:lpstr>ZF04.4.10._E</vt:lpstr>
      <vt:lpstr>ZF04.4.10._F</vt:lpstr>
      <vt:lpstr>ZF04.4.10._G</vt:lpstr>
      <vt:lpstr>ZF04.4.10._H</vt:lpstr>
      <vt:lpstr>ZF04.4.2._A</vt:lpstr>
      <vt:lpstr>ZF04.4.2._B</vt:lpstr>
      <vt:lpstr>ZF04.4.2._C</vt:lpstr>
      <vt:lpstr>ZF04.4.2._D</vt:lpstr>
      <vt:lpstr>ZF04.4.2._E</vt:lpstr>
      <vt:lpstr>ZF04.4.2._F</vt:lpstr>
      <vt:lpstr>ZF04.4.2._G</vt:lpstr>
      <vt:lpstr>ZF04.4.2._H</vt:lpstr>
      <vt:lpstr>ZF04.4.3._A</vt:lpstr>
      <vt:lpstr>ZF04.4.3._B</vt:lpstr>
      <vt:lpstr>ZF04.4.3._C</vt:lpstr>
      <vt:lpstr>ZF04.4.3._D</vt:lpstr>
      <vt:lpstr>ZF04.4.3._E</vt:lpstr>
      <vt:lpstr>ZF04.4.3._F</vt:lpstr>
      <vt:lpstr>ZF04.4.3._G</vt:lpstr>
      <vt:lpstr>ZF04.4.3._H</vt:lpstr>
      <vt:lpstr>ZF04.4.4._A</vt:lpstr>
      <vt:lpstr>ZF04.4.4._B</vt:lpstr>
      <vt:lpstr>ZF04.4.4._C</vt:lpstr>
      <vt:lpstr>ZF04.4.4._D</vt:lpstr>
      <vt:lpstr>ZF04.4.4._E</vt:lpstr>
      <vt:lpstr>ZF04.4.4._F</vt:lpstr>
      <vt:lpstr>ZF04.4.4._G</vt:lpstr>
      <vt:lpstr>ZF04.4.4._H</vt:lpstr>
      <vt:lpstr>ZF04.4.5._A</vt:lpstr>
      <vt:lpstr>ZF04.4.5._B</vt:lpstr>
      <vt:lpstr>ZF04.4.5._C</vt:lpstr>
      <vt:lpstr>ZF04.4.5._D</vt:lpstr>
      <vt:lpstr>ZF04.4.5._E</vt:lpstr>
      <vt:lpstr>ZF04.4.5._F</vt:lpstr>
      <vt:lpstr>ZF04.4.5._G</vt:lpstr>
      <vt:lpstr>ZF04.4.5._H</vt:lpstr>
      <vt:lpstr>ZF04.4.6._A</vt:lpstr>
      <vt:lpstr>ZF04.4.6._B</vt:lpstr>
      <vt:lpstr>ZF04.4.6._C</vt:lpstr>
      <vt:lpstr>ZF04.4.6._D</vt:lpstr>
      <vt:lpstr>ZF04.4.6._E</vt:lpstr>
      <vt:lpstr>ZF04.4.6._F</vt:lpstr>
      <vt:lpstr>ZF04.4.6._G</vt:lpstr>
      <vt:lpstr>ZF04.4.6._H</vt:lpstr>
      <vt:lpstr>ZF04.4.7._A</vt:lpstr>
      <vt:lpstr>ZF04.4.7._B</vt:lpstr>
      <vt:lpstr>ZF04.4.7._C</vt:lpstr>
      <vt:lpstr>ZF04.4.7._D</vt:lpstr>
      <vt:lpstr>ZF04.4.7._E</vt:lpstr>
      <vt:lpstr>ZF04.4.7._F</vt:lpstr>
      <vt:lpstr>ZF04.4.7._G</vt:lpstr>
      <vt:lpstr>ZF04.4.7._H</vt:lpstr>
      <vt:lpstr>ZF04.4.8._A</vt:lpstr>
      <vt:lpstr>ZF04.4.8._B</vt:lpstr>
      <vt:lpstr>ZF04.4.8._C</vt:lpstr>
      <vt:lpstr>ZF04.4.8._D</vt:lpstr>
      <vt:lpstr>ZF04.4.8._E</vt:lpstr>
      <vt:lpstr>ZF04.4.8._F</vt:lpstr>
      <vt:lpstr>ZF04.4.8._G</vt:lpstr>
      <vt:lpstr>ZF04.4.8._H</vt:lpstr>
      <vt:lpstr>ZF04.4.9._A</vt:lpstr>
      <vt:lpstr>ZF04.4.9._B</vt:lpstr>
      <vt:lpstr>ZF04.4.9._C</vt:lpstr>
      <vt:lpstr>ZF04.4.9._D</vt:lpstr>
      <vt:lpstr>ZF04.4.9._E</vt:lpstr>
      <vt:lpstr>ZF04.4.9._F</vt:lpstr>
      <vt:lpstr>ZF04.4.9._G</vt:lpstr>
      <vt:lpstr>ZF04.4.9._H</vt:lpstr>
      <vt:lpstr>ZF04.5._A</vt:lpstr>
      <vt:lpstr>ZF04.5._B</vt:lpstr>
      <vt:lpstr>ZF04.5._C</vt:lpstr>
      <vt:lpstr>ZF04.5._D</vt:lpstr>
      <vt:lpstr>ZF04.5._E</vt:lpstr>
      <vt:lpstr>ZF04.5._F</vt:lpstr>
      <vt:lpstr>ZF04.5._G</vt:lpstr>
      <vt:lpstr>ZF04.5._H</vt:lpstr>
      <vt:lpstr>ZF05.1._A</vt:lpstr>
      <vt:lpstr>ZF05.1._B</vt:lpstr>
      <vt:lpstr>ZF05.1._C</vt:lpstr>
      <vt:lpstr>ZF05.10._A</vt:lpstr>
      <vt:lpstr>ZF05.10._B</vt:lpstr>
      <vt:lpstr>ZF05.10._C</vt:lpstr>
      <vt:lpstr>ZF05.11._A</vt:lpstr>
      <vt:lpstr>ZF05.11._B</vt:lpstr>
      <vt:lpstr>ZF05.11._C</vt:lpstr>
      <vt:lpstr>ZF05.2._A</vt:lpstr>
      <vt:lpstr>ZF05.2._B</vt:lpstr>
      <vt:lpstr>ZF05.2._C</vt:lpstr>
      <vt:lpstr>ZF05.3._A</vt:lpstr>
      <vt:lpstr>ZF05.3._B</vt:lpstr>
      <vt:lpstr>ZF05.3._C</vt:lpstr>
      <vt:lpstr>ZF05.4._A</vt:lpstr>
      <vt:lpstr>ZF05.4._B</vt:lpstr>
      <vt:lpstr>ZF05.4._C</vt:lpstr>
      <vt:lpstr>ZF05.5._A</vt:lpstr>
      <vt:lpstr>ZF05.5._B</vt:lpstr>
      <vt:lpstr>ZF05.5._C</vt:lpstr>
      <vt:lpstr>ZF05.6._A</vt:lpstr>
      <vt:lpstr>ZF05.6._B</vt:lpstr>
      <vt:lpstr>ZF05.6._C</vt:lpstr>
      <vt:lpstr>ZF05.7._A</vt:lpstr>
      <vt:lpstr>ZF05.7._B</vt:lpstr>
      <vt:lpstr>ZF05.7._C</vt:lpstr>
      <vt:lpstr>ZF05.8._A</vt:lpstr>
      <vt:lpstr>ZF05.8._B</vt:lpstr>
      <vt:lpstr>ZF05.8._C</vt:lpstr>
      <vt:lpstr>ZF05.9._A</vt:lpstr>
      <vt:lpstr>ZF05.9._B</vt:lpstr>
      <vt:lpstr>ZF05.9._C</vt:lpstr>
      <vt:lpstr>ZF06.1._A</vt:lpstr>
      <vt:lpstr>ZF06.1._G</vt:lpstr>
      <vt:lpstr>ZF06.1.1._A</vt:lpstr>
      <vt:lpstr>ZF06.1.1._G</vt:lpstr>
      <vt:lpstr>ZF06.1.2._A</vt:lpstr>
      <vt:lpstr>ZF06.1.2._G</vt:lpstr>
      <vt:lpstr>ZF06.1.3._A</vt:lpstr>
      <vt:lpstr>ZF06.1.3._G</vt:lpstr>
      <vt:lpstr>ZF06.1.4._A</vt:lpstr>
      <vt:lpstr>ZF06.1.4._G</vt:lpstr>
      <vt:lpstr>ZF06.1.5._A</vt:lpstr>
      <vt:lpstr>ZF06.1.5._G</vt:lpstr>
      <vt:lpstr>ZF06.1.6._A</vt:lpstr>
      <vt:lpstr>ZF06.1.6._G</vt:lpstr>
      <vt:lpstr>ZF06.1.7._A</vt:lpstr>
      <vt:lpstr>ZF06.1.7._G</vt:lpstr>
      <vt:lpstr>ZF06.1.8._A</vt:lpstr>
      <vt:lpstr>ZF06.1.8._G</vt:lpstr>
      <vt:lpstr>ZF06.2._A</vt:lpstr>
      <vt:lpstr>ZF06.2._B</vt:lpstr>
      <vt:lpstr>ZF06.2._C</vt:lpstr>
      <vt:lpstr>ZF06.2._D</vt:lpstr>
      <vt:lpstr>ZF06.2._F</vt:lpstr>
      <vt:lpstr>ZF06.2._G</vt:lpstr>
      <vt:lpstr>ZF06.2.1._A</vt:lpstr>
      <vt:lpstr>ZF06.2.1._B</vt:lpstr>
      <vt:lpstr>ZF06.2.1._C</vt:lpstr>
      <vt:lpstr>ZF06.2.1._D</vt:lpstr>
      <vt:lpstr>ZF06.2.1._F</vt:lpstr>
      <vt:lpstr>ZF06.2.1._G</vt:lpstr>
      <vt:lpstr>ZF06.2.2._A</vt:lpstr>
      <vt:lpstr>ZF06.2.2._B</vt:lpstr>
      <vt:lpstr>ZF06.2.2._C</vt:lpstr>
      <vt:lpstr>ZF06.2.2._D</vt:lpstr>
      <vt:lpstr>ZF06.2.2._F</vt:lpstr>
      <vt:lpstr>ZF06.2.2._G</vt:lpstr>
      <vt:lpstr>ZF06.2.3._A</vt:lpstr>
      <vt:lpstr>ZF06.2.3._B</vt:lpstr>
      <vt:lpstr>ZF06.2.3._C</vt:lpstr>
      <vt:lpstr>ZF06.2.3._D</vt:lpstr>
      <vt:lpstr>ZF06.2.3._F</vt:lpstr>
      <vt:lpstr>ZF06.2.3._G</vt:lpstr>
      <vt:lpstr>ZF06.2.4._A</vt:lpstr>
      <vt:lpstr>ZF06.2.4._B</vt:lpstr>
      <vt:lpstr>ZF06.2.4._C</vt:lpstr>
      <vt:lpstr>ZF06.2.4._D</vt:lpstr>
      <vt:lpstr>ZF06.2.4._F</vt:lpstr>
      <vt:lpstr>ZF06.2.4._G</vt:lpstr>
      <vt:lpstr>ZF06.2.5._A</vt:lpstr>
      <vt:lpstr>ZF06.2.5._B</vt:lpstr>
      <vt:lpstr>ZF06.2.5._C</vt:lpstr>
      <vt:lpstr>ZF06.2.5._D</vt:lpstr>
      <vt:lpstr>ZF06.2.5._F</vt:lpstr>
      <vt:lpstr>ZF06.2.5._G</vt:lpstr>
      <vt:lpstr>ZF06.2.6._A</vt:lpstr>
      <vt:lpstr>ZF06.2.6._B</vt:lpstr>
      <vt:lpstr>ZF06.2.6._C</vt:lpstr>
      <vt:lpstr>ZF06.2.6._D</vt:lpstr>
      <vt:lpstr>ZF06.2.6._F</vt:lpstr>
      <vt:lpstr>ZF06.2.6._G</vt:lpstr>
      <vt:lpstr>ZF06.2.7._A</vt:lpstr>
      <vt:lpstr>ZF06.2.7._B</vt:lpstr>
      <vt:lpstr>ZF06.2.7._C</vt:lpstr>
      <vt:lpstr>ZF06.2.7._D</vt:lpstr>
      <vt:lpstr>ZF06.2.7._F</vt:lpstr>
      <vt:lpstr>ZF06.2.7._G</vt:lpstr>
      <vt:lpstr>ZF06.3._A</vt:lpstr>
      <vt:lpstr>ZF06.3._B</vt:lpstr>
      <vt:lpstr>ZF06.3._C</vt:lpstr>
      <vt:lpstr>ZF06.3._D</vt:lpstr>
      <vt:lpstr>ZF06.3._F</vt:lpstr>
      <vt:lpstr>ZF06.3._G</vt:lpstr>
      <vt:lpstr>ZF07.1._A</vt:lpstr>
      <vt:lpstr>ZF07.1._B</vt:lpstr>
      <vt:lpstr>ZF07.1._C</vt:lpstr>
      <vt:lpstr>ZF07.2._A</vt:lpstr>
      <vt:lpstr>ZF07.2._B</vt:lpstr>
      <vt:lpstr>ZF07.2._C</vt:lpstr>
      <vt:lpstr>ZF07.3._A</vt:lpstr>
      <vt:lpstr>ZF07.3._B</vt:lpstr>
      <vt:lpstr>ZF07.3._C</vt:lpstr>
      <vt:lpstr>ZF07.4._A</vt:lpstr>
      <vt:lpstr>ZF07.4._B</vt:lpstr>
      <vt:lpstr>ZF07.4._C</vt:lpstr>
      <vt:lpstr>ZF07.5._A</vt:lpstr>
      <vt:lpstr>ZF07.5._B</vt:lpstr>
      <vt:lpstr>ZF07.5._C</vt:lpstr>
      <vt:lpstr>ZF07.6._A</vt:lpstr>
      <vt:lpstr>ZF07.6._B</vt:lpstr>
      <vt:lpstr>ZF07.6._C</vt:lpstr>
      <vt:lpstr>ZF07.7._A</vt:lpstr>
      <vt:lpstr>ZF07.7._B</vt:lpstr>
      <vt:lpstr>ZF07.7._C</vt:lpstr>
      <vt:lpstr>ZF07.8._A</vt:lpstr>
      <vt:lpstr>ZF07.8._B</vt:lpstr>
      <vt:lpstr>ZF07.8._C</vt:lpstr>
      <vt:lpstr>ZF09.1._A</vt:lpstr>
      <vt:lpstr>ZF09.1._B</vt:lpstr>
      <vt:lpstr>ZF09.1._C</vt:lpstr>
      <vt:lpstr>ZF09.1._D</vt:lpstr>
      <vt:lpstr>ZF09.1._E</vt:lpstr>
      <vt:lpstr>ZF09.1._F</vt:lpstr>
      <vt:lpstr>ZF09.1._G</vt:lpstr>
      <vt:lpstr>ZF09.1._H</vt:lpstr>
      <vt:lpstr>ZF09.1._I</vt:lpstr>
      <vt:lpstr>ZF09.1._J</vt:lpstr>
      <vt:lpstr>ZF09.1._K</vt:lpstr>
      <vt:lpstr>ZF09.1._L</vt:lpstr>
      <vt:lpstr>ZF09.1.1._A</vt:lpstr>
      <vt:lpstr>ZF09.1.1._B</vt:lpstr>
      <vt:lpstr>ZF09.1.1._C</vt:lpstr>
      <vt:lpstr>ZF09.1.1._D</vt:lpstr>
      <vt:lpstr>ZF09.1.1._E</vt:lpstr>
      <vt:lpstr>ZF09.1.1._F</vt:lpstr>
      <vt:lpstr>ZF09.1.1._G</vt:lpstr>
      <vt:lpstr>ZF09.1.1._H</vt:lpstr>
      <vt:lpstr>ZF09.1.1._I</vt:lpstr>
      <vt:lpstr>ZF09.1.1._J</vt:lpstr>
      <vt:lpstr>ZF09.1.1._K</vt:lpstr>
      <vt:lpstr>ZF09.1.1._L</vt:lpstr>
      <vt:lpstr>ZF09.1.2._A</vt:lpstr>
      <vt:lpstr>ZF09.1.2._B</vt:lpstr>
      <vt:lpstr>ZF09.1.2._C</vt:lpstr>
      <vt:lpstr>ZF09.1.2._D</vt:lpstr>
      <vt:lpstr>ZF09.1.2._E</vt:lpstr>
      <vt:lpstr>ZF09.1.2._F</vt:lpstr>
      <vt:lpstr>ZF09.1.2._G</vt:lpstr>
      <vt:lpstr>ZF09.1.2._H</vt:lpstr>
      <vt:lpstr>ZF09.1.2._I</vt:lpstr>
      <vt:lpstr>ZF09.1.2._J</vt:lpstr>
      <vt:lpstr>ZF09.1.2._K</vt:lpstr>
      <vt:lpstr>ZF09.1.2._L</vt:lpstr>
      <vt:lpstr>ZF09.1.3._A</vt:lpstr>
      <vt:lpstr>ZF09.1.3._B</vt:lpstr>
      <vt:lpstr>ZF09.1.3._C</vt:lpstr>
      <vt:lpstr>ZF09.1.3._D</vt:lpstr>
      <vt:lpstr>ZF09.1.3._E</vt:lpstr>
      <vt:lpstr>ZF09.1.3._F</vt:lpstr>
      <vt:lpstr>ZF09.1.3._G</vt:lpstr>
      <vt:lpstr>ZF09.1.3._H</vt:lpstr>
      <vt:lpstr>ZF09.1.3._I</vt:lpstr>
      <vt:lpstr>ZF09.1.3._J</vt:lpstr>
      <vt:lpstr>ZF09.1.3._K</vt:lpstr>
      <vt:lpstr>ZF09.1.3._L</vt:lpstr>
      <vt:lpstr>ZF09.1.4._A</vt:lpstr>
      <vt:lpstr>ZF09.1.4._B</vt:lpstr>
      <vt:lpstr>ZF09.1.4._C</vt:lpstr>
      <vt:lpstr>ZF09.1.4._D</vt:lpstr>
      <vt:lpstr>ZF09.1.4._E</vt:lpstr>
      <vt:lpstr>ZF09.1.4._F</vt:lpstr>
      <vt:lpstr>ZF09.1.4._G</vt:lpstr>
      <vt:lpstr>ZF09.1.4._H</vt:lpstr>
      <vt:lpstr>ZF09.1.4._I</vt:lpstr>
      <vt:lpstr>ZF09.1.4._J</vt:lpstr>
      <vt:lpstr>ZF09.1.4._K</vt:lpstr>
      <vt:lpstr>ZF09.1.4._L</vt:lpstr>
      <vt:lpstr>ZF09.1.5._A</vt:lpstr>
      <vt:lpstr>ZF09.1.5._B</vt:lpstr>
      <vt:lpstr>ZF09.1.5._C</vt:lpstr>
      <vt:lpstr>ZF09.1.5._D</vt:lpstr>
      <vt:lpstr>ZF09.1.5._E</vt:lpstr>
      <vt:lpstr>ZF09.1.5._F</vt:lpstr>
      <vt:lpstr>ZF09.1.5._G</vt:lpstr>
      <vt:lpstr>ZF09.1.5._H</vt:lpstr>
      <vt:lpstr>ZF09.1.5._I</vt:lpstr>
      <vt:lpstr>ZF09.1.5._J</vt:lpstr>
      <vt:lpstr>ZF09.1.5._K</vt:lpstr>
      <vt:lpstr>ZF09.1.5._L</vt:lpstr>
      <vt:lpstr>ZF09.1.6._A</vt:lpstr>
      <vt:lpstr>ZF09.1.6._B</vt:lpstr>
      <vt:lpstr>ZF09.1.6._C</vt:lpstr>
      <vt:lpstr>ZF09.1.6._D</vt:lpstr>
      <vt:lpstr>ZF09.1.6._E</vt:lpstr>
      <vt:lpstr>ZF09.1.6._F</vt:lpstr>
      <vt:lpstr>ZF09.1.6._G</vt:lpstr>
      <vt:lpstr>ZF09.1.6._H</vt:lpstr>
      <vt:lpstr>ZF09.1.6._I</vt:lpstr>
      <vt:lpstr>ZF09.1.6._J</vt:lpstr>
      <vt:lpstr>ZF09.1.6._K</vt:lpstr>
      <vt:lpstr>ZF09.1.6._L</vt:lpstr>
      <vt:lpstr>ZF09.1.7._A</vt:lpstr>
      <vt:lpstr>ZF09.1.7._B</vt:lpstr>
      <vt:lpstr>ZF09.1.7._C</vt:lpstr>
      <vt:lpstr>ZF09.1.7._D</vt:lpstr>
      <vt:lpstr>ZF09.1.7._E</vt:lpstr>
      <vt:lpstr>ZF09.1.7._F</vt:lpstr>
      <vt:lpstr>ZF09.1.7._G</vt:lpstr>
      <vt:lpstr>ZF09.1.7._H</vt:lpstr>
      <vt:lpstr>ZF09.1.7._I</vt:lpstr>
      <vt:lpstr>ZF09.1.7._J</vt:lpstr>
      <vt:lpstr>ZF09.1.7._K</vt:lpstr>
      <vt:lpstr>ZF09.1.7._L</vt:lpstr>
      <vt:lpstr>ZF09.1.8._A</vt:lpstr>
      <vt:lpstr>ZF09.1.8._B</vt:lpstr>
      <vt:lpstr>ZF09.1.8._C</vt:lpstr>
      <vt:lpstr>ZF09.1.8._D</vt:lpstr>
      <vt:lpstr>ZF09.1.8._E</vt:lpstr>
      <vt:lpstr>ZF09.1.8._F</vt:lpstr>
      <vt:lpstr>ZF09.1.8._G</vt:lpstr>
      <vt:lpstr>ZF09.1.8._H</vt:lpstr>
      <vt:lpstr>ZF09.1.8._I</vt:lpstr>
      <vt:lpstr>ZF09.1.8._J</vt:lpstr>
      <vt:lpstr>ZF09.1.8._K</vt:lpstr>
      <vt:lpstr>ZF09.1.8._L</vt:lpstr>
      <vt:lpstr>ZF09.1.9._A</vt:lpstr>
      <vt:lpstr>ZF09.1.9._B</vt:lpstr>
      <vt:lpstr>ZF09.1.9._C</vt:lpstr>
      <vt:lpstr>ZF09.1.9._D</vt:lpstr>
      <vt:lpstr>ZF09.1.9._E</vt:lpstr>
      <vt:lpstr>ZF09.1.9._F</vt:lpstr>
      <vt:lpstr>ZF09.1.9._G</vt:lpstr>
      <vt:lpstr>ZF09.1.9._H</vt:lpstr>
      <vt:lpstr>ZF09.1.9._I</vt:lpstr>
      <vt:lpstr>ZF09.1.9._J</vt:lpstr>
      <vt:lpstr>ZF09.1.9._K</vt:lpstr>
      <vt:lpstr>ZF09.1.9._L</vt:lpstr>
      <vt:lpstr>ZF09.2._A</vt:lpstr>
      <vt:lpstr>ZF09.2._B</vt:lpstr>
      <vt:lpstr>ZF09.2._C</vt:lpstr>
      <vt:lpstr>ZF09.2._D</vt:lpstr>
      <vt:lpstr>ZF09.2._E</vt:lpstr>
      <vt:lpstr>ZF09.2._F</vt:lpstr>
      <vt:lpstr>ZF09.2._G</vt:lpstr>
      <vt:lpstr>ZF09.2._H</vt:lpstr>
      <vt:lpstr>ZF09.2._I</vt:lpstr>
      <vt:lpstr>ZF09.2._J</vt:lpstr>
      <vt:lpstr>ZF09.2._K</vt:lpstr>
      <vt:lpstr>ZF09.2._L</vt:lpstr>
      <vt:lpstr>ZF09.2.1._A</vt:lpstr>
      <vt:lpstr>ZF09.2.1._B</vt:lpstr>
      <vt:lpstr>ZF09.2.1._C</vt:lpstr>
      <vt:lpstr>ZF09.2.1._D</vt:lpstr>
      <vt:lpstr>ZF09.2.1._E</vt:lpstr>
      <vt:lpstr>ZF09.2.1._F</vt:lpstr>
      <vt:lpstr>ZF09.2.1._G</vt:lpstr>
      <vt:lpstr>ZF09.2.1._H</vt:lpstr>
      <vt:lpstr>ZF09.2.1._I</vt:lpstr>
      <vt:lpstr>ZF09.2.1._J</vt:lpstr>
      <vt:lpstr>ZF09.2.1._K</vt:lpstr>
      <vt:lpstr>ZF09.2.1._L</vt:lpstr>
      <vt:lpstr>ZF09.2.2._A</vt:lpstr>
      <vt:lpstr>ZF09.2.2._B</vt:lpstr>
      <vt:lpstr>ZF09.2.2._C</vt:lpstr>
      <vt:lpstr>ZF09.2.2._D</vt:lpstr>
      <vt:lpstr>ZF09.2.2._E</vt:lpstr>
      <vt:lpstr>ZF09.2.2._F</vt:lpstr>
      <vt:lpstr>ZF09.2.2._G</vt:lpstr>
      <vt:lpstr>ZF09.2.2._H</vt:lpstr>
      <vt:lpstr>ZF09.2.2._I</vt:lpstr>
      <vt:lpstr>ZF09.2.2._J</vt:lpstr>
      <vt:lpstr>ZF09.2.2._K</vt:lpstr>
      <vt:lpstr>ZF09.2.2._L</vt:lpstr>
      <vt:lpstr>ZF09.2.3._A</vt:lpstr>
      <vt:lpstr>ZF09.2.3._B</vt:lpstr>
      <vt:lpstr>ZF09.2.3._C</vt:lpstr>
      <vt:lpstr>ZF09.2.3._D</vt:lpstr>
      <vt:lpstr>ZF09.2.3._E</vt:lpstr>
      <vt:lpstr>ZF09.2.3._F</vt:lpstr>
      <vt:lpstr>ZF09.2.3._G</vt:lpstr>
      <vt:lpstr>ZF09.2.3._H</vt:lpstr>
      <vt:lpstr>ZF09.2.3._I</vt:lpstr>
      <vt:lpstr>ZF09.2.3._J</vt:lpstr>
      <vt:lpstr>ZF09.2.3._K</vt:lpstr>
      <vt:lpstr>ZF09.2.3._L</vt:lpstr>
      <vt:lpstr>ZF09.2.4._A</vt:lpstr>
      <vt:lpstr>ZF09.2.4._B</vt:lpstr>
      <vt:lpstr>ZF09.2.4._C</vt:lpstr>
      <vt:lpstr>ZF09.2.4._D</vt:lpstr>
      <vt:lpstr>ZF09.2.4._E</vt:lpstr>
      <vt:lpstr>ZF09.2.4._F</vt:lpstr>
      <vt:lpstr>ZF09.2.4._G</vt:lpstr>
      <vt:lpstr>ZF09.2.4._H</vt:lpstr>
      <vt:lpstr>ZF09.2.4._I</vt:lpstr>
      <vt:lpstr>ZF09.2.4._J</vt:lpstr>
      <vt:lpstr>ZF09.2.4._K</vt:lpstr>
      <vt:lpstr>ZF09.2.4._L</vt:lpstr>
      <vt:lpstr>ZF09.2.5._A</vt:lpstr>
      <vt:lpstr>ZF09.2.5._B</vt:lpstr>
      <vt:lpstr>ZF09.2.5._C</vt:lpstr>
      <vt:lpstr>ZF09.2.5._D</vt:lpstr>
      <vt:lpstr>ZF09.2.5._E</vt:lpstr>
      <vt:lpstr>ZF09.2.5._F</vt:lpstr>
      <vt:lpstr>ZF09.2.5._G</vt:lpstr>
      <vt:lpstr>ZF09.2.5._H</vt:lpstr>
      <vt:lpstr>ZF09.2.5._I</vt:lpstr>
      <vt:lpstr>ZF09.2.5._J</vt:lpstr>
      <vt:lpstr>ZF09.2.5._K</vt:lpstr>
      <vt:lpstr>ZF09.2.5._L</vt:lpstr>
      <vt:lpstr>ZF09.2.6._A</vt:lpstr>
      <vt:lpstr>ZF09.2.6._B</vt:lpstr>
      <vt:lpstr>ZF09.2.6._C</vt:lpstr>
      <vt:lpstr>ZF09.2.6._D</vt:lpstr>
      <vt:lpstr>ZF09.2.6._E</vt:lpstr>
      <vt:lpstr>ZF09.2.6._F</vt:lpstr>
      <vt:lpstr>ZF09.2.6._G</vt:lpstr>
      <vt:lpstr>ZF09.2.6._H</vt:lpstr>
      <vt:lpstr>ZF09.2.6._I</vt:lpstr>
      <vt:lpstr>ZF09.2.6._J</vt:lpstr>
      <vt:lpstr>ZF09.2.6._K</vt:lpstr>
      <vt:lpstr>ZF09.2.6._L</vt:lpstr>
      <vt:lpstr>ZF09.2.7._A</vt:lpstr>
      <vt:lpstr>ZF09.2.7._B</vt:lpstr>
      <vt:lpstr>ZF09.2.7._C</vt:lpstr>
      <vt:lpstr>ZF09.2.7._D</vt:lpstr>
      <vt:lpstr>ZF09.2.7._E</vt:lpstr>
      <vt:lpstr>ZF09.2.7._F</vt:lpstr>
      <vt:lpstr>ZF09.2.7._G</vt:lpstr>
      <vt:lpstr>ZF09.2.7._H</vt:lpstr>
      <vt:lpstr>ZF09.2.7._I</vt:lpstr>
      <vt:lpstr>ZF09.2.7._J</vt:lpstr>
      <vt:lpstr>ZF09.2.7._K</vt:lpstr>
      <vt:lpstr>ZF09.2.7._L</vt:lpstr>
      <vt:lpstr>ZF09.2.8._A</vt:lpstr>
      <vt:lpstr>ZF09.2.8._B</vt:lpstr>
      <vt:lpstr>ZF09.2.8._C</vt:lpstr>
      <vt:lpstr>ZF09.2.8._D</vt:lpstr>
      <vt:lpstr>ZF09.2.8._E</vt:lpstr>
      <vt:lpstr>ZF09.2.8._F</vt:lpstr>
      <vt:lpstr>ZF09.2.8._G</vt:lpstr>
      <vt:lpstr>ZF09.2.8._H</vt:lpstr>
      <vt:lpstr>ZF09.2.8._I</vt:lpstr>
      <vt:lpstr>ZF09.2.8._J</vt:lpstr>
      <vt:lpstr>ZF09.2.8._K</vt:lpstr>
      <vt:lpstr>ZF09.2.8._L</vt:lpstr>
      <vt:lpstr>ZF09.2.9._A</vt:lpstr>
      <vt:lpstr>ZF09.2.9._B</vt:lpstr>
      <vt:lpstr>ZF09.2.9._C</vt:lpstr>
      <vt:lpstr>ZF09.2.9._D</vt:lpstr>
      <vt:lpstr>ZF09.2.9._E</vt:lpstr>
      <vt:lpstr>ZF09.2.9._F</vt:lpstr>
      <vt:lpstr>ZF09.2.9._G</vt:lpstr>
      <vt:lpstr>ZF09.2.9._H</vt:lpstr>
      <vt:lpstr>ZF09.2.9._I</vt:lpstr>
      <vt:lpstr>ZF09.2.9._J</vt:lpstr>
      <vt:lpstr>ZF09.2.9._K</vt:lpstr>
      <vt:lpstr>ZF09.2.9._L</vt:lpstr>
      <vt:lpstr>ZF09.3._A</vt:lpstr>
      <vt:lpstr>ZF09.3._B</vt:lpstr>
      <vt:lpstr>ZF09.3._C</vt:lpstr>
      <vt:lpstr>ZF09.3._D</vt:lpstr>
      <vt:lpstr>ZF09.3._E</vt:lpstr>
      <vt:lpstr>ZF09.3._F</vt:lpstr>
      <vt:lpstr>ZF09.3._G</vt:lpstr>
      <vt:lpstr>ZF09.3._H</vt:lpstr>
      <vt:lpstr>ZF09.3._I</vt:lpstr>
      <vt:lpstr>ZF09.3._J</vt:lpstr>
      <vt:lpstr>ZF09.3._K</vt:lpstr>
      <vt:lpstr>ZF09.3._L</vt:lpstr>
      <vt:lpstr>ZF09.3.1._A</vt:lpstr>
      <vt:lpstr>ZF09.3.1._B</vt:lpstr>
      <vt:lpstr>ZF09.3.1._C</vt:lpstr>
      <vt:lpstr>ZF09.3.1._D</vt:lpstr>
      <vt:lpstr>ZF09.3.1._E</vt:lpstr>
      <vt:lpstr>ZF09.3.1._F</vt:lpstr>
      <vt:lpstr>ZF09.3.1._G</vt:lpstr>
      <vt:lpstr>ZF09.3.1._H</vt:lpstr>
      <vt:lpstr>ZF09.3.1._I</vt:lpstr>
      <vt:lpstr>ZF09.3.1._J</vt:lpstr>
      <vt:lpstr>ZF09.3.1._K</vt:lpstr>
      <vt:lpstr>ZF09.3.1._L</vt:lpstr>
      <vt:lpstr>ZF09.3.2._A</vt:lpstr>
      <vt:lpstr>ZF09.3.2._B</vt:lpstr>
      <vt:lpstr>ZF09.3.2._C</vt:lpstr>
      <vt:lpstr>ZF09.3.2._D</vt:lpstr>
      <vt:lpstr>ZF09.3.2._E</vt:lpstr>
      <vt:lpstr>ZF09.3.2._F</vt:lpstr>
      <vt:lpstr>ZF09.3.2._G</vt:lpstr>
      <vt:lpstr>ZF09.3.2._H</vt:lpstr>
      <vt:lpstr>ZF09.3.2._I</vt:lpstr>
      <vt:lpstr>ZF09.3.2._J</vt:lpstr>
      <vt:lpstr>ZF09.3.2._K</vt:lpstr>
      <vt:lpstr>ZF09.3.2._L</vt:lpstr>
      <vt:lpstr>ZF09.3.3._A</vt:lpstr>
      <vt:lpstr>ZF09.3.3._B</vt:lpstr>
      <vt:lpstr>ZF09.3.3._C</vt:lpstr>
      <vt:lpstr>ZF09.3.3._D</vt:lpstr>
      <vt:lpstr>ZF09.3.3._E</vt:lpstr>
      <vt:lpstr>ZF09.3.3._F</vt:lpstr>
      <vt:lpstr>ZF09.3.3._G</vt:lpstr>
      <vt:lpstr>ZF09.3.3._H</vt:lpstr>
      <vt:lpstr>ZF09.3.3._I</vt:lpstr>
      <vt:lpstr>ZF09.3.3._J</vt:lpstr>
      <vt:lpstr>ZF09.3.3._K</vt:lpstr>
      <vt:lpstr>ZF09.3.3._L</vt:lpstr>
      <vt:lpstr>ZF09.3.4._A</vt:lpstr>
      <vt:lpstr>ZF09.3.4._B</vt:lpstr>
      <vt:lpstr>ZF09.3.4._C</vt:lpstr>
      <vt:lpstr>ZF09.3.4._D</vt:lpstr>
      <vt:lpstr>ZF09.3.4._E</vt:lpstr>
      <vt:lpstr>ZF09.3.4._F</vt:lpstr>
      <vt:lpstr>ZF09.3.4._G</vt:lpstr>
      <vt:lpstr>ZF09.3.4._H</vt:lpstr>
      <vt:lpstr>ZF09.3.4._I</vt:lpstr>
      <vt:lpstr>ZF09.3.4._J</vt:lpstr>
      <vt:lpstr>ZF09.3.4._K</vt:lpstr>
      <vt:lpstr>ZF09.3.4._L</vt:lpstr>
      <vt:lpstr>ZF09.3.5._A</vt:lpstr>
      <vt:lpstr>ZF09.3.5._B</vt:lpstr>
      <vt:lpstr>ZF09.3.5._C</vt:lpstr>
      <vt:lpstr>ZF09.3.5._D</vt:lpstr>
      <vt:lpstr>ZF09.3.5._E</vt:lpstr>
      <vt:lpstr>ZF09.3.5._F</vt:lpstr>
      <vt:lpstr>ZF09.3.5._G</vt:lpstr>
      <vt:lpstr>ZF09.3.5._H</vt:lpstr>
      <vt:lpstr>ZF09.3.5._I</vt:lpstr>
      <vt:lpstr>ZF09.3.5._J</vt:lpstr>
      <vt:lpstr>ZF09.3.5._K</vt:lpstr>
      <vt:lpstr>ZF09.3.5._L</vt:lpstr>
      <vt:lpstr>ZF09.3.6._A</vt:lpstr>
      <vt:lpstr>ZF09.3.6._B</vt:lpstr>
      <vt:lpstr>ZF09.3.6._C</vt:lpstr>
      <vt:lpstr>ZF09.3.6._D</vt:lpstr>
      <vt:lpstr>ZF09.3.6._E</vt:lpstr>
      <vt:lpstr>ZF09.3.6._F</vt:lpstr>
      <vt:lpstr>ZF09.3.6._G</vt:lpstr>
      <vt:lpstr>ZF09.3.6._H</vt:lpstr>
      <vt:lpstr>ZF09.3.6._I</vt:lpstr>
      <vt:lpstr>ZF09.3.6._J</vt:lpstr>
      <vt:lpstr>ZF09.3.6._K</vt:lpstr>
      <vt:lpstr>ZF09.3.6._L</vt:lpstr>
      <vt:lpstr>ZF09.3.7._A</vt:lpstr>
      <vt:lpstr>ZF09.3.7._B</vt:lpstr>
      <vt:lpstr>ZF09.3.7._C</vt:lpstr>
      <vt:lpstr>ZF09.3.7._D</vt:lpstr>
      <vt:lpstr>ZF09.3.7._E</vt:lpstr>
      <vt:lpstr>ZF09.3.7._F</vt:lpstr>
      <vt:lpstr>ZF09.3.7._G</vt:lpstr>
      <vt:lpstr>ZF09.3.7._H</vt:lpstr>
      <vt:lpstr>ZF09.3.7._I</vt:lpstr>
      <vt:lpstr>ZF09.3.7._J</vt:lpstr>
      <vt:lpstr>ZF09.3.7._K</vt:lpstr>
      <vt:lpstr>ZF09.3.7._L</vt:lpstr>
      <vt:lpstr>ZF09.3.8._A</vt:lpstr>
      <vt:lpstr>ZF09.3.8._B</vt:lpstr>
      <vt:lpstr>ZF09.3.8._C</vt:lpstr>
      <vt:lpstr>ZF09.3.8._D</vt:lpstr>
      <vt:lpstr>ZF09.3.8._E</vt:lpstr>
      <vt:lpstr>ZF09.3.8._F</vt:lpstr>
      <vt:lpstr>ZF09.3.8._G</vt:lpstr>
      <vt:lpstr>ZF09.3.8._H</vt:lpstr>
      <vt:lpstr>ZF09.3.8._I</vt:lpstr>
      <vt:lpstr>ZF09.3.8._J</vt:lpstr>
      <vt:lpstr>ZF09.3.8._K</vt:lpstr>
      <vt:lpstr>ZF09.3.8._L</vt:lpstr>
      <vt:lpstr>ZF09.3.9._A</vt:lpstr>
      <vt:lpstr>ZF09.3.9._B</vt:lpstr>
      <vt:lpstr>ZF09.3.9._C</vt:lpstr>
      <vt:lpstr>ZF09.3.9._D</vt:lpstr>
      <vt:lpstr>ZF09.3.9._E</vt:lpstr>
      <vt:lpstr>ZF09.3.9._F</vt:lpstr>
      <vt:lpstr>ZF09.3.9._G</vt:lpstr>
      <vt:lpstr>ZF09.3.9._H</vt:lpstr>
      <vt:lpstr>ZF09.3.9._I</vt:lpstr>
      <vt:lpstr>ZF09.3.9._J</vt:lpstr>
      <vt:lpstr>ZF09.3.9._K</vt:lpstr>
      <vt:lpstr>ZF09.3.9._L</vt:lpstr>
      <vt:lpstr>ZF09.4._A</vt:lpstr>
      <vt:lpstr>ZF09.4._B</vt:lpstr>
      <vt:lpstr>ZF09.4._C</vt:lpstr>
      <vt:lpstr>ZF09.4._D</vt:lpstr>
      <vt:lpstr>ZF09.4._E</vt:lpstr>
      <vt:lpstr>ZF09.4._F</vt:lpstr>
      <vt:lpstr>ZF09.4._G</vt:lpstr>
      <vt:lpstr>ZF09.4._H</vt:lpstr>
      <vt:lpstr>ZF09.4._I</vt:lpstr>
      <vt:lpstr>ZF09.4._J</vt:lpstr>
      <vt:lpstr>ZF09.4._K</vt:lpstr>
      <vt:lpstr>ZF09.4._L</vt:lpstr>
      <vt:lpstr>ZF09.4.1._A</vt:lpstr>
      <vt:lpstr>ZF09.4.1._B</vt:lpstr>
      <vt:lpstr>ZF09.4.1._C</vt:lpstr>
      <vt:lpstr>ZF09.4.1._D</vt:lpstr>
      <vt:lpstr>ZF09.4.1._E</vt:lpstr>
      <vt:lpstr>ZF09.4.1._F</vt:lpstr>
      <vt:lpstr>ZF09.4.1._G</vt:lpstr>
      <vt:lpstr>ZF09.4.1._H</vt:lpstr>
      <vt:lpstr>ZF09.4.1._I</vt:lpstr>
      <vt:lpstr>ZF09.4.1._J</vt:lpstr>
      <vt:lpstr>ZF09.4.1._K</vt:lpstr>
      <vt:lpstr>ZF09.4.1._L</vt:lpstr>
      <vt:lpstr>ZF09.4.2._A</vt:lpstr>
      <vt:lpstr>ZF09.4.2._B</vt:lpstr>
      <vt:lpstr>ZF09.4.2._C</vt:lpstr>
      <vt:lpstr>ZF09.4.2._D</vt:lpstr>
      <vt:lpstr>ZF09.4.2._E</vt:lpstr>
      <vt:lpstr>ZF09.4.2._F</vt:lpstr>
      <vt:lpstr>ZF09.4.2._G</vt:lpstr>
      <vt:lpstr>ZF09.4.2._H</vt:lpstr>
      <vt:lpstr>ZF09.4.2._I</vt:lpstr>
      <vt:lpstr>ZF09.4.2._J</vt:lpstr>
      <vt:lpstr>ZF09.4.2._K</vt:lpstr>
      <vt:lpstr>ZF09.4.2._L</vt:lpstr>
      <vt:lpstr>ZF09.4.3._A</vt:lpstr>
      <vt:lpstr>ZF09.4.3._B</vt:lpstr>
      <vt:lpstr>ZF09.4.3._C</vt:lpstr>
      <vt:lpstr>ZF09.4.3._D</vt:lpstr>
      <vt:lpstr>ZF09.4.3._E</vt:lpstr>
      <vt:lpstr>ZF09.4.3._F</vt:lpstr>
      <vt:lpstr>ZF09.4.3._G</vt:lpstr>
      <vt:lpstr>ZF09.4.3._H</vt:lpstr>
      <vt:lpstr>ZF09.4.3._I</vt:lpstr>
      <vt:lpstr>ZF09.4.3._J</vt:lpstr>
      <vt:lpstr>ZF09.4.3._K</vt:lpstr>
      <vt:lpstr>ZF09.4.3._L</vt:lpstr>
      <vt:lpstr>ZF09.4.4._A</vt:lpstr>
      <vt:lpstr>ZF09.4.4._B</vt:lpstr>
      <vt:lpstr>ZF09.4.4._C</vt:lpstr>
      <vt:lpstr>ZF09.4.4._D</vt:lpstr>
      <vt:lpstr>ZF09.4.4._E</vt:lpstr>
      <vt:lpstr>ZF09.4.4._F</vt:lpstr>
      <vt:lpstr>ZF09.4.4._G</vt:lpstr>
      <vt:lpstr>ZF09.4.4._H</vt:lpstr>
      <vt:lpstr>ZF09.4.4._I</vt:lpstr>
      <vt:lpstr>ZF09.4.4._J</vt:lpstr>
      <vt:lpstr>ZF09.4.4._K</vt:lpstr>
      <vt:lpstr>ZF09.4.4._L</vt:lpstr>
      <vt:lpstr>ZF09.4.5._A</vt:lpstr>
      <vt:lpstr>ZF09.4.5._B</vt:lpstr>
      <vt:lpstr>ZF09.4.5._C</vt:lpstr>
      <vt:lpstr>ZF09.4.5._D</vt:lpstr>
      <vt:lpstr>ZF09.4.5._E</vt:lpstr>
      <vt:lpstr>ZF09.4.5._F</vt:lpstr>
      <vt:lpstr>ZF09.4.5._G</vt:lpstr>
      <vt:lpstr>ZF09.4.5._H</vt:lpstr>
      <vt:lpstr>ZF09.4.5._I</vt:lpstr>
      <vt:lpstr>ZF09.4.5._J</vt:lpstr>
      <vt:lpstr>ZF09.4.5._K</vt:lpstr>
      <vt:lpstr>ZF09.4.5._L</vt:lpstr>
      <vt:lpstr>ZF09.4.6._A</vt:lpstr>
      <vt:lpstr>ZF09.4.6._B</vt:lpstr>
      <vt:lpstr>ZF09.4.6._C</vt:lpstr>
      <vt:lpstr>ZF09.4.6._D</vt:lpstr>
      <vt:lpstr>ZF09.4.6._E</vt:lpstr>
      <vt:lpstr>ZF09.4.6._F</vt:lpstr>
      <vt:lpstr>ZF09.4.6._G</vt:lpstr>
      <vt:lpstr>ZF09.4.6._H</vt:lpstr>
      <vt:lpstr>ZF09.4.6._I</vt:lpstr>
      <vt:lpstr>ZF09.4.6._J</vt:lpstr>
      <vt:lpstr>ZF09.4.6._K</vt:lpstr>
      <vt:lpstr>ZF09.4.6._L</vt:lpstr>
      <vt:lpstr>ZF09.4.7._A</vt:lpstr>
      <vt:lpstr>ZF09.4.7._B</vt:lpstr>
      <vt:lpstr>ZF09.4.7._C</vt:lpstr>
      <vt:lpstr>ZF09.4.7._D</vt:lpstr>
      <vt:lpstr>ZF09.4.7._E</vt:lpstr>
      <vt:lpstr>ZF09.4.7._F</vt:lpstr>
      <vt:lpstr>ZF09.4.7._G</vt:lpstr>
      <vt:lpstr>ZF09.4.7._H</vt:lpstr>
      <vt:lpstr>ZF09.4.7._I</vt:lpstr>
      <vt:lpstr>ZF09.4.7._J</vt:lpstr>
      <vt:lpstr>ZF09.4.7._K</vt:lpstr>
      <vt:lpstr>ZF09.4.7._L</vt:lpstr>
      <vt:lpstr>ZF09.4.8._A</vt:lpstr>
      <vt:lpstr>ZF09.4.8._B</vt:lpstr>
      <vt:lpstr>ZF09.4.8._C</vt:lpstr>
      <vt:lpstr>ZF09.4.8._D</vt:lpstr>
      <vt:lpstr>ZF09.4.8._E</vt:lpstr>
      <vt:lpstr>ZF09.4.8._F</vt:lpstr>
      <vt:lpstr>ZF09.4.8._G</vt:lpstr>
      <vt:lpstr>ZF09.4.8._H</vt:lpstr>
      <vt:lpstr>ZF09.4.8._I</vt:lpstr>
      <vt:lpstr>ZF09.4.8._J</vt:lpstr>
      <vt:lpstr>ZF09.4.8._K</vt:lpstr>
      <vt:lpstr>ZF09.4.8._L</vt:lpstr>
      <vt:lpstr>ZF09.4.9._A</vt:lpstr>
      <vt:lpstr>ZF09.4.9._B</vt:lpstr>
      <vt:lpstr>ZF09.4.9._C</vt:lpstr>
      <vt:lpstr>ZF09.4.9._D</vt:lpstr>
      <vt:lpstr>ZF09.4.9._E</vt:lpstr>
      <vt:lpstr>ZF09.4.9._F</vt:lpstr>
      <vt:lpstr>ZF09.4.9._G</vt:lpstr>
      <vt:lpstr>ZF09.4.9._H</vt:lpstr>
      <vt:lpstr>ZF09.4.9._I</vt:lpstr>
      <vt:lpstr>ZF09.4.9._J</vt:lpstr>
      <vt:lpstr>ZF09.4.9._K</vt:lpstr>
      <vt:lpstr>ZF09.4.9._L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2018-04-17T11:25:29Z</dcterms:created>
  <dcterms:modified xsi:type="dcterms:W3CDTF">2018-04-17T11:25:54Z</dcterms:modified>
</cp:coreProperties>
</file>